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C13B180B-5A98-4066-B396-0FED3811E6D7}" xr6:coauthVersionLast="47" xr6:coauthVersionMax="47" xr10:uidLastSave="{00000000-0000-0000-0000-000000000000}"/>
  <bookViews>
    <workbookView xWindow="2730" yWindow="945" windowWidth="19800" windowHeight="15255" xr2:uid="{00000000-000D-0000-FFFF-FFFF00000000}"/>
  </bookViews>
  <sheets>
    <sheet name="Levelező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3" l="1"/>
  <c r="D111" i="3" l="1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B45" i="3" s="1"/>
  <c r="AA54" i="3"/>
  <c r="AA45" i="3" s="1"/>
  <c r="Z54" i="3"/>
  <c r="Z45" i="3" s="1"/>
  <c r="Y54" i="3"/>
  <c r="Y45" i="3" s="1"/>
  <c r="X54" i="3"/>
  <c r="X45" i="3" s="1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P45" i="3"/>
  <c r="AF45" i="3"/>
  <c r="P45" i="3"/>
  <c r="N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G70" i="3"/>
  <c r="G83" i="3" s="1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K86" i="3"/>
  <c r="AE86" i="3"/>
  <c r="G17" i="3"/>
  <c r="G46" i="3"/>
  <c r="AN83" i="3"/>
  <c r="G62" i="3"/>
  <c r="K83" i="3"/>
  <c r="AA83" i="3"/>
  <c r="AE83" i="3"/>
  <c r="E75" i="3"/>
  <c r="AD83" i="3"/>
  <c r="Q83" i="3"/>
  <c r="AK83" i="3"/>
  <c r="AF83" i="3"/>
  <c r="P87" i="3"/>
  <c r="AJ87" i="3"/>
  <c r="Z87" i="3"/>
  <c r="G24" i="3"/>
  <c r="L83" i="3"/>
  <c r="T83" i="3"/>
  <c r="AB83" i="3"/>
  <c r="AJ83" i="3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AB84" i="3" l="1"/>
  <c r="AL84" i="3"/>
  <c r="AG84" i="3"/>
  <c r="W84" i="3"/>
  <c r="H84" i="3"/>
  <c r="E83" i="3"/>
  <c r="R84" i="3"/>
  <c r="F83" i="3"/>
  <c r="M84" i="3"/>
  <c r="F89" i="3" l="1"/>
  <c r="E84" i="3"/>
  <c r="E89" i="3"/>
</calcChain>
</file>

<file path=xl/sharedStrings.xml><?xml version="1.0" encoding="utf-8"?>
<sst xmlns="http://schemas.openxmlformats.org/spreadsheetml/2006/main" count="423" uniqueCount="239">
  <si>
    <t>Műszaki menedzser alapképzés</t>
  </si>
  <si>
    <t>Levelező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</si>
  <si>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</si>
  <si>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</si>
  <si>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</si>
  <si>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</si>
  <si>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</si>
  <si>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</si>
  <si>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</si>
  <si>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</si>
  <si>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</si>
  <si>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</si>
  <si>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</si>
  <si>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</si>
  <si>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</si>
  <si>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</si>
  <si>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</si>
  <si>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</si>
  <si>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</si>
  <si>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</si>
  <si>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</si>
  <si>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</si>
  <si>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</si>
  <si>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</si>
  <si>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Matematika I</t>
  </si>
  <si>
    <t>v</t>
  </si>
  <si>
    <t>Matematika II</t>
  </si>
  <si>
    <t>GMXTT1MBLF</t>
  </si>
  <si>
    <t>Természettudományok alapjai</t>
  </si>
  <si>
    <t>é</t>
  </si>
  <si>
    <t>GIEIA1MBLF</t>
  </si>
  <si>
    <t>Informatika és programozási alapimeretek</t>
  </si>
  <si>
    <t>blended</t>
  </si>
  <si>
    <t>B%EME2MBLF</t>
  </si>
  <si>
    <t>Mechanika</t>
  </si>
  <si>
    <t>KTXF2MHBLF</t>
  </si>
  <si>
    <t>Fizika</t>
  </si>
  <si>
    <t>K%XEL1MBLF</t>
  </si>
  <si>
    <t>Elektrotechnika</t>
  </si>
  <si>
    <t>8.</t>
  </si>
  <si>
    <t>GMEST1MBLF</t>
  </si>
  <si>
    <t>Statisztika I</t>
  </si>
  <si>
    <t>9.</t>
  </si>
  <si>
    <t>GMEST2MBLF</t>
  </si>
  <si>
    <t>Statisztika II</t>
  </si>
  <si>
    <t>Gazdasági és humán ismeretek (Kredit: 14-30)</t>
  </si>
  <si>
    <t>10.</t>
  </si>
  <si>
    <t>GUETM1MBLF</t>
  </si>
  <si>
    <t>Tanulásmódszertani és kreatív megoldások tréning</t>
  </si>
  <si>
    <t>11.</t>
  </si>
  <si>
    <t>GUEHT1MBLF</t>
  </si>
  <si>
    <t>Hallgatói tutorálás</t>
  </si>
  <si>
    <t>e-learning</t>
  </si>
  <si>
    <t>12.</t>
  </si>
  <si>
    <t>GIEVG1MBLF</t>
  </si>
  <si>
    <t>Vállalkozásgazdaságtan</t>
  </si>
  <si>
    <t>13.</t>
  </si>
  <si>
    <t>GKXKG2MBLF</t>
  </si>
  <si>
    <t>Közgazdaságtani alapismeretek</t>
  </si>
  <si>
    <t>14.</t>
  </si>
  <si>
    <t>GMXHR2MBLF</t>
  </si>
  <si>
    <t>HR menedzsment és vezetési technikák</t>
  </si>
  <si>
    <t>Menedzsment alapjai</t>
  </si>
  <si>
    <t>15.</t>
  </si>
  <si>
    <t>GMESA2MBLF</t>
  </si>
  <si>
    <t>Számvitel alapjai</t>
  </si>
  <si>
    <t>Műszaki menedzser szakmai ismeretek (Kredit: 70-105)</t>
  </si>
  <si>
    <t>16.</t>
  </si>
  <si>
    <t>GKEJI1MBLF</t>
  </si>
  <si>
    <t>Államigazgatási és gazdasági jogi ismeretek</t>
  </si>
  <si>
    <t>17.</t>
  </si>
  <si>
    <t>GUETR2MBLF</t>
  </si>
  <si>
    <t>Tutori rendszer kiépítése és korszerű tanulástechnikai alapkompetenciák a mérnökké válás során</t>
  </si>
  <si>
    <t>18.</t>
  </si>
  <si>
    <t>GMEMD1MBLF</t>
  </si>
  <si>
    <t>19.</t>
  </si>
  <si>
    <t>GIXVS2MBLF</t>
  </si>
  <si>
    <t>Vezetői számvitel és controlling</t>
  </si>
  <si>
    <t>Számvitel alapjai, Statisztika II</t>
  </si>
  <si>
    <t>20.</t>
  </si>
  <si>
    <t>GUXIM1MBLF</t>
  </si>
  <si>
    <t>Innovációmenedzsment és technológiai transzfer</t>
  </si>
  <si>
    <t>21.</t>
  </si>
  <si>
    <t>GMXMM2MBLF</t>
  </si>
  <si>
    <t>Minőségmenedzsment</t>
  </si>
  <si>
    <t>22.</t>
  </si>
  <si>
    <t>R%XMU1MBLF</t>
  </si>
  <si>
    <t>Műszaki ábrázolás</t>
  </si>
  <si>
    <t>23.</t>
  </si>
  <si>
    <t>GKEVP2MBLF</t>
  </si>
  <si>
    <t>Vállalkozások pénzügyei</t>
  </si>
  <si>
    <t>24.</t>
  </si>
  <si>
    <t>GUEMA1MBLF</t>
  </si>
  <si>
    <t>Marketing alapjai</t>
  </si>
  <si>
    <t>25.</t>
  </si>
  <si>
    <t>GKEPM1MBLF</t>
  </si>
  <si>
    <t>Projektmenedzsment</t>
  </si>
  <si>
    <t>26.</t>
  </si>
  <si>
    <t>GMEDR2MBLF</t>
  </si>
  <si>
    <t>Döntéstámogató rendszerek</t>
  </si>
  <si>
    <t>27.</t>
  </si>
  <si>
    <t>GMXLM1MBLF</t>
  </si>
  <si>
    <t>Lean menedzsment</t>
  </si>
  <si>
    <t>28.</t>
  </si>
  <si>
    <t>GMELO1MBLF</t>
  </si>
  <si>
    <t>Logisztika</t>
  </si>
  <si>
    <t>29.</t>
  </si>
  <si>
    <t>B%EIM2MBLF</t>
  </si>
  <si>
    <t>Általános mérnöki ismeretek</t>
  </si>
  <si>
    <t>30.</t>
  </si>
  <si>
    <t>GKESU2MBLF</t>
  </si>
  <si>
    <t>Startup projektek gazdasági támogatása</t>
  </si>
  <si>
    <t>31.</t>
  </si>
  <si>
    <t>GMXUI1MBLF</t>
  </si>
  <si>
    <t>Üzleti informatikai alkalmazások</t>
  </si>
  <si>
    <t>32.</t>
  </si>
  <si>
    <t>B%EGY2MBLF</t>
  </si>
  <si>
    <t>Gyártástechnológia alapjai</t>
  </si>
  <si>
    <t>33.</t>
  </si>
  <si>
    <t>BAXKA2MBLF</t>
  </si>
  <si>
    <t>Kémia és anyagismeret</t>
  </si>
  <si>
    <t>34.</t>
  </si>
  <si>
    <t>K%XMT2MBLF</t>
  </si>
  <si>
    <t>Méréstechnika</t>
  </si>
  <si>
    <t>Elektrotehnika</t>
  </si>
  <si>
    <t>35.</t>
  </si>
  <si>
    <t>GUEIM1MBLF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</si>
  <si>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</si>
  <si>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</si>
  <si>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</si>
  <si>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</si>
  <si>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</si>
  <si>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</si>
  <si>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</si>
  <si>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GMXVK1MBLF</t>
  </si>
  <si>
    <t>Vezetői készségfejlesztő tréning</t>
  </si>
  <si>
    <t>40.</t>
  </si>
  <si>
    <t>41.</t>
  </si>
  <si>
    <t>GMXPM2MBLF</t>
  </si>
  <si>
    <t>Projektmunka</t>
  </si>
  <si>
    <t>42.</t>
  </si>
  <si>
    <t>GMDSD1MBLF</t>
  </si>
  <si>
    <t>Szakdolgozat</t>
  </si>
  <si>
    <t>V2 - Vállalatirányítás (csak Budapest)</t>
  </si>
  <si>
    <t>43.</t>
  </si>
  <si>
    <t>GMXSF2MBLF</t>
  </si>
  <si>
    <t>Számítógépes folyamatmenedzsment</t>
  </si>
  <si>
    <t>44.</t>
  </si>
  <si>
    <t>GMXIV2MBLF</t>
  </si>
  <si>
    <t>Integrált vállalatirányítási rendszerek</t>
  </si>
  <si>
    <t>45.</t>
  </si>
  <si>
    <t>GMXVU2MBLF</t>
  </si>
  <si>
    <t>Vállalati és üzleti hálózatmenedzsment</t>
  </si>
  <si>
    <t>46.</t>
  </si>
  <si>
    <t>GMXIR1MBLF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</si>
  <si>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</si>
  <si>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</si>
  <si>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</si>
  <si>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</si>
  <si>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</si>
  <si>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</si>
  <si>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A%XMR2MBLF</t>
  </si>
  <si>
    <t>Minőségirányítási rendszerek</t>
  </si>
  <si>
    <t>51.</t>
  </si>
  <si>
    <t>A%EEM2MBLF</t>
  </si>
  <si>
    <t>52.</t>
  </si>
  <si>
    <t>A%XTL2MBLF</t>
  </si>
  <si>
    <t>Termelési logisztika</t>
  </si>
  <si>
    <t>53.</t>
  </si>
  <si>
    <t>A%XMF1MBLF</t>
  </si>
  <si>
    <t>Gyártás és szolgáltatások minőségfejlesztése</t>
  </si>
  <si>
    <t>54.</t>
  </si>
  <si>
    <t>A%XVK1MBLF</t>
  </si>
  <si>
    <t>55.</t>
  </si>
  <si>
    <t>A%PPM2MBLF</t>
  </si>
  <si>
    <t>56.</t>
  </si>
  <si>
    <t>A%DSD1MBLF</t>
  </si>
  <si>
    <t>Szabadon választható tárgyak (Kredit: 10- )</t>
  </si>
  <si>
    <t>57.</t>
  </si>
  <si>
    <t>GMV__1MBLF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</si>
  <si>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</si>
  <si>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</si>
  <si>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</si>
  <si>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</si>
  <si>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</si>
  <si>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</si>
  <si>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</si>
  <si>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</si>
  <si>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</si>
  <si>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GKN__1MBLF</t>
  </si>
  <si>
    <t>Idegen nyelvű szakmai kurzus I</t>
  </si>
  <si>
    <t>62.</t>
  </si>
  <si>
    <t>Idegen nyelvű szakmai kurzus II</t>
  </si>
  <si>
    <t>63.</t>
  </si>
  <si>
    <t>Testnevelés I</t>
  </si>
  <si>
    <t>h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</si>
  <si>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</si>
  <si>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</si>
  <si>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</si>
  <si>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</si>
  <si>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</si>
  <si>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</si>
  <si>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</si>
  <si>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GDIPAT1BLF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</si>
  <si>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</si>
  <si>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</si>
  <si>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</si>
  <si>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</si>
  <si>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</si>
  <si>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</si>
  <si>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</si>
  <si>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</si>
  <si>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</si>
  <si>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</si>
  <si>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</si>
  <si>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</si>
  <si>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</si>
  <si>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GMXHR1MBLF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</si>
  <si>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</si>
  <si>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</si>
  <si>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</si>
  <si>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</si>
  <si>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OTTESI1BLF</t>
  </si>
  <si>
    <t>OTTESI2BLF</t>
  </si>
  <si>
    <t>OTTESI3BLF</t>
  </si>
  <si>
    <t>OTTESI4BLF</t>
  </si>
  <si>
    <t>V1 - 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</si>
  <si>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</si>
  <si>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</si>
  <si>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</si>
  <si>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</si>
  <si>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</si>
  <si>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>GKEPP2MBLF</t>
  </si>
  <si>
    <t>GKEPF2MBLF</t>
  </si>
  <si>
    <t>GIEAV2MBLF</t>
  </si>
  <si>
    <t>GMEFM2MBLF</t>
  </si>
  <si>
    <t>GMXMT2MBLF</t>
  </si>
  <si>
    <t>GKXM1MBLF</t>
  </si>
  <si>
    <t>GKXM2MBLF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</si>
</sst>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0" xfId="0" applyFont="1"/>
    <xf numFmtId="0" fontId="7" fillId="0" borderId="56" xfId="0" applyFont="1" applyBorder="1"/>
    <xf numFmtId="0" fontId="1" fillId="6" borderId="8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zoomScale="90" zoomScaleNormal="90" workbookViewId="0">
      <selection activeCell="B9" sqref="B9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26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</row>
    <row r="2" spans="1:46" ht="15.75" x14ac:dyDescent="0.25">
      <c r="B2" s="127" t="s">
        <v>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28" t="s">
        <v>2</v>
      </c>
      <c r="B4" s="131" t="s">
        <v>3</v>
      </c>
      <c r="C4" s="131"/>
      <c r="D4" s="132" t="s">
        <v>4</v>
      </c>
      <c r="E4" s="135" t="s">
        <v>5</v>
      </c>
      <c r="F4" s="136"/>
      <c r="G4" s="137"/>
      <c r="H4" s="141" t="s">
        <v>6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3"/>
      <c r="AQ4" s="144" t="s">
        <v>7</v>
      </c>
      <c r="AS4" s="2"/>
      <c r="AT4" s="2"/>
    </row>
    <row r="5" spans="1:46" ht="15.75" customHeight="1" thickBot="1" x14ac:dyDescent="0.3">
      <c r="A5" s="129"/>
      <c r="B5" s="131" t="s">
        <v>8</v>
      </c>
      <c r="C5" s="131" t="s">
        <v>9</v>
      </c>
      <c r="D5" s="133"/>
      <c r="E5" s="138"/>
      <c r="F5" s="139"/>
      <c r="G5" s="140"/>
      <c r="H5" s="131" t="s">
        <v>10</v>
      </c>
      <c r="I5" s="131"/>
      <c r="J5" s="131"/>
      <c r="K5" s="131"/>
      <c r="L5" s="131"/>
      <c r="M5" s="131" t="s">
        <v>11</v>
      </c>
      <c r="N5" s="131"/>
      <c r="O5" s="131"/>
      <c r="P5" s="131"/>
      <c r="Q5" s="131"/>
      <c r="R5" s="131" t="s">
        <v>12</v>
      </c>
      <c r="S5" s="131"/>
      <c r="T5" s="131"/>
      <c r="U5" s="131"/>
      <c r="V5" s="131"/>
      <c r="W5" s="131" t="s">
        <v>13</v>
      </c>
      <c r="X5" s="131"/>
      <c r="Y5" s="131"/>
      <c r="Z5" s="131"/>
      <c r="AA5" s="131"/>
      <c r="AB5" s="131" t="s">
        <v>14</v>
      </c>
      <c r="AC5" s="131"/>
      <c r="AD5" s="131"/>
      <c r="AE5" s="131"/>
      <c r="AF5" s="131"/>
      <c r="AG5" s="131" t="s">
        <v>15</v>
      </c>
      <c r="AH5" s="131"/>
      <c r="AI5" s="131"/>
      <c r="AJ5" s="131"/>
      <c r="AK5" s="131"/>
      <c r="AL5" s="131" t="s">
        <v>16</v>
      </c>
      <c r="AM5" s="131"/>
      <c r="AN5" s="131"/>
      <c r="AO5" s="131"/>
      <c r="AP5" s="131"/>
      <c r="AQ5" s="145"/>
      <c r="AS5" s="2"/>
      <c r="AT5" s="2"/>
    </row>
    <row r="6" spans="1:46" ht="24" customHeight="1" thickBot="1" x14ac:dyDescent="0.3">
      <c r="A6" s="130"/>
      <c r="B6" s="131"/>
      <c r="C6" s="131"/>
      <c r="D6" s="134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46"/>
      <c r="AS6" s="2"/>
      <c r="AT6" s="2"/>
    </row>
    <row r="7" spans="1:46" ht="15" customHeight="1" thickBot="1" x14ac:dyDescent="0.3">
      <c r="A7" s="147" t="s">
        <v>23</v>
      </c>
      <c r="B7" s="148"/>
      <c r="C7" s="149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25">
      <c r="A8" s="48" t="s">
        <v>10</v>
      </c>
      <c r="B8" s="116" t="s">
        <v>237</v>
      </c>
      <c r="C8" s="34" t="s">
        <v>24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25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5">
      <c r="A9" s="49" t="s">
        <v>11</v>
      </c>
      <c r="B9" s="116" t="s">
        <v>238</v>
      </c>
      <c r="C9" s="7" t="s">
        <v>26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25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24</v>
      </c>
      <c r="AS9" s="2"/>
      <c r="AT9" s="2"/>
    </row>
    <row r="10" spans="1:46" ht="15" customHeight="1" x14ac:dyDescent="0.2">
      <c r="A10" s="49" t="s">
        <v>12</v>
      </c>
      <c r="B10" s="104" t="s">
        <v>27</v>
      </c>
      <c r="C10" s="7" t="s">
        <v>28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29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13</v>
      </c>
      <c r="B11" s="104" t="s">
        <v>30</v>
      </c>
      <c r="C11" s="7" t="s">
        <v>31</v>
      </c>
      <c r="D11" s="43" t="s">
        <v>32</v>
      </c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29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14</v>
      </c>
      <c r="B12" s="104" t="s">
        <v>33</v>
      </c>
      <c r="C12" s="7" t="s">
        <v>34</v>
      </c>
      <c r="D12" s="43" t="s">
        <v>32</v>
      </c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25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5">
      <c r="A13" s="49" t="s">
        <v>15</v>
      </c>
      <c r="B13" s="116" t="s">
        <v>35</v>
      </c>
      <c r="C13" s="7" t="s">
        <v>36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25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24</v>
      </c>
    </row>
    <row r="14" spans="1:46" ht="15" customHeight="1" x14ac:dyDescent="0.2">
      <c r="A14" s="49" t="s">
        <v>16</v>
      </c>
      <c r="B14" s="104" t="s">
        <v>37</v>
      </c>
      <c r="C14" s="7" t="s">
        <v>38</v>
      </c>
      <c r="D14" s="43" t="s">
        <v>32</v>
      </c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25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36</v>
      </c>
    </row>
    <row r="15" spans="1:46" ht="15" customHeight="1" x14ac:dyDescent="0.2">
      <c r="A15" s="49" t="s">
        <v>39</v>
      </c>
      <c r="B15" s="105" t="s">
        <v>40</v>
      </c>
      <c r="C15" s="41" t="s">
        <v>41</v>
      </c>
      <c r="D15" s="44" t="s">
        <v>32</v>
      </c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29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0" t="s">
        <v>42</v>
      </c>
      <c r="B16" s="105" t="s">
        <v>43</v>
      </c>
      <c r="C16" s="9" t="s">
        <v>44</v>
      </c>
      <c r="D16" s="44" t="s">
        <v>32</v>
      </c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29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41</v>
      </c>
    </row>
    <row r="17" spans="1:43" ht="15" customHeight="1" thickBot="1" x14ac:dyDescent="0.3">
      <c r="A17" s="147" t="s">
        <v>45</v>
      </c>
      <c r="B17" s="148"/>
      <c r="C17" s="149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2">
      <c r="A18" s="51" t="s">
        <v>46</v>
      </c>
      <c r="B18" s="106" t="s">
        <v>47</v>
      </c>
      <c r="C18" s="7" t="s">
        <v>48</v>
      </c>
      <c r="D18" s="43" t="s">
        <v>32</v>
      </c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29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1" t="s">
        <v>49</v>
      </c>
      <c r="B19" s="104" t="s">
        <v>50</v>
      </c>
      <c r="C19" s="7" t="s">
        <v>51</v>
      </c>
      <c r="D19" s="52" t="s">
        <v>52</v>
      </c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29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1" t="s">
        <v>53</v>
      </c>
      <c r="B20" s="104" t="s">
        <v>54</v>
      </c>
      <c r="C20" s="7" t="s">
        <v>55</v>
      </c>
      <c r="D20" s="52" t="s">
        <v>32</v>
      </c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29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49" t="s">
        <v>56</v>
      </c>
      <c r="B21" s="104" t="s">
        <v>57</v>
      </c>
      <c r="C21" s="12" t="s">
        <v>58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25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59</v>
      </c>
      <c r="B22" s="104" t="s">
        <v>60</v>
      </c>
      <c r="C22" s="7" t="s">
        <v>61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29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62</v>
      </c>
    </row>
    <row r="23" spans="1:43" ht="15" customHeight="1" thickBot="1" x14ac:dyDescent="0.25">
      <c r="A23" s="49" t="s">
        <v>63</v>
      </c>
      <c r="B23" s="104" t="s">
        <v>64</v>
      </c>
      <c r="C23" s="7" t="s">
        <v>65</v>
      </c>
      <c r="D23" s="47" t="s">
        <v>32</v>
      </c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25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47" t="s">
        <v>66</v>
      </c>
      <c r="B24" s="148"/>
      <c r="C24" s="149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25</v>
      </c>
      <c r="S24" s="69">
        <f>SUM(S25:S44)</f>
        <v>20</v>
      </c>
      <c r="T24" s="69">
        <f>SUM(T25:T44)</f>
        <v>10</v>
      </c>
      <c r="U24" s="69">
        <f>COUNTA(U25:U44)</f>
        <v>3</v>
      </c>
      <c r="V24" s="71">
        <f>SUM(V25:V44)</f>
        <v>13</v>
      </c>
      <c r="W24" s="68">
        <f>SUM(W25:W44)</f>
        <v>40</v>
      </c>
      <c r="X24" s="69">
        <f>SUM(X25:X44)</f>
        <v>25</v>
      </c>
      <c r="Y24" s="69">
        <f>SUM(Y25:Y44)</f>
        <v>5</v>
      </c>
      <c r="Z24" s="69">
        <f>COUNTA(Z25:Z44)</f>
        <v>4</v>
      </c>
      <c r="AA24" s="71">
        <f>SUM(AA25:AA44)</f>
        <v>17</v>
      </c>
      <c r="AB24" s="68">
        <f>SUM(AB25:AB44)</f>
        <v>15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2">
      <c r="A25" s="48" t="s">
        <v>67</v>
      </c>
      <c r="B25" s="106" t="s">
        <v>68</v>
      </c>
      <c r="C25" s="7" t="s">
        <v>69</v>
      </c>
      <c r="D25" s="43" t="s">
        <v>52</v>
      </c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25</v>
      </c>
      <c r="AP25" s="36">
        <v>4</v>
      </c>
      <c r="AQ25" s="37"/>
    </row>
    <row r="26" spans="1:43" ht="15" customHeight="1" x14ac:dyDescent="0.2">
      <c r="A26" s="51" t="s">
        <v>70</v>
      </c>
      <c r="B26" s="104" t="s">
        <v>71</v>
      </c>
      <c r="C26" s="7" t="s">
        <v>72</v>
      </c>
      <c r="D26" s="52" t="s">
        <v>52</v>
      </c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29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49" t="s">
        <v>73</v>
      </c>
      <c r="B27" s="104" t="s">
        <v>74</v>
      </c>
      <c r="C27" s="7" t="s">
        <v>62</v>
      </c>
      <c r="D27" s="52" t="s">
        <v>32</v>
      </c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29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75</v>
      </c>
      <c r="B28" s="104" t="s">
        <v>76</v>
      </c>
      <c r="C28" s="7" t="s">
        <v>77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29</v>
      </c>
      <c r="AK28" s="17">
        <v>5</v>
      </c>
      <c r="AL28" s="16"/>
      <c r="AM28" s="24"/>
      <c r="AN28" s="24"/>
      <c r="AO28" s="24"/>
      <c r="AP28" s="17"/>
      <c r="AQ28" s="8" t="s">
        <v>78</v>
      </c>
    </row>
    <row r="29" spans="1:43" ht="15" customHeight="1" x14ac:dyDescent="0.2">
      <c r="A29" s="51" t="s">
        <v>79</v>
      </c>
      <c r="B29" s="104" t="s">
        <v>80</v>
      </c>
      <c r="C29" s="7" t="s">
        <v>81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29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62</v>
      </c>
    </row>
    <row r="30" spans="1:43" ht="15" customHeight="1" x14ac:dyDescent="0.2">
      <c r="A30" s="49" t="s">
        <v>82</v>
      </c>
      <c r="B30" s="104" t="s">
        <v>83</v>
      </c>
      <c r="C30" s="7" t="s">
        <v>84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29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85</v>
      </c>
      <c r="B31" s="104" t="s">
        <v>86</v>
      </c>
      <c r="C31" s="7" t="s">
        <v>87</v>
      </c>
      <c r="D31" s="43" t="s">
        <v>32</v>
      </c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29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88</v>
      </c>
      <c r="B32" s="104" t="s">
        <v>89</v>
      </c>
      <c r="C32" s="7" t="s">
        <v>90</v>
      </c>
      <c r="D32" s="43" t="s">
        <v>32</v>
      </c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25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91</v>
      </c>
      <c r="B33" s="104" t="s">
        <v>92</v>
      </c>
      <c r="C33" s="98" t="s">
        <v>93</v>
      </c>
      <c r="D33" s="52" t="s">
        <v>32</v>
      </c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25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94</v>
      </c>
      <c r="B34" s="104" t="s">
        <v>95</v>
      </c>
      <c r="C34" s="7" t="s">
        <v>96</v>
      </c>
      <c r="D34" s="43" t="s">
        <v>32</v>
      </c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29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97</v>
      </c>
      <c r="B35" s="104" t="s">
        <v>98</v>
      </c>
      <c r="C35" s="7" t="s">
        <v>99</v>
      </c>
      <c r="D35" s="43" t="s">
        <v>32</v>
      </c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29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100</v>
      </c>
      <c r="B36" s="104" t="s">
        <v>101</v>
      </c>
      <c r="C36" s="7" t="s">
        <v>102</v>
      </c>
      <c r="D36" s="43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25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103</v>
      </c>
      <c r="B37" s="104" t="s">
        <v>104</v>
      </c>
      <c r="C37" s="7" t="s">
        <v>105</v>
      </c>
      <c r="D37" s="43" t="s">
        <v>32</v>
      </c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25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106</v>
      </c>
      <c r="B38" s="104" t="s">
        <v>107</v>
      </c>
      <c r="C38" s="11" t="s">
        <v>108</v>
      </c>
      <c r="D38" s="43" t="s">
        <v>32</v>
      </c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25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87</v>
      </c>
    </row>
    <row r="39" spans="1:43" ht="15" customHeight="1" x14ac:dyDescent="0.2">
      <c r="A39" s="49" t="s">
        <v>109</v>
      </c>
      <c r="B39" s="104" t="s">
        <v>110</v>
      </c>
      <c r="C39" s="7" t="s">
        <v>111</v>
      </c>
      <c r="D39" s="43" t="s">
        <v>32</v>
      </c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29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112</v>
      </c>
      <c r="B40" s="104" t="s">
        <v>113</v>
      </c>
      <c r="C40" s="7" t="s">
        <v>114</v>
      </c>
      <c r="D40" s="43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29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115</v>
      </c>
      <c r="B41" s="104" t="s">
        <v>116</v>
      </c>
      <c r="C41" s="7" t="s">
        <v>117</v>
      </c>
      <c r="D41" s="43" t="s">
        <v>32</v>
      </c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29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49" t="s">
        <v>118</v>
      </c>
      <c r="B42" s="116" t="s">
        <v>119</v>
      </c>
      <c r="C42" s="97" t="s">
        <v>120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25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121</v>
      </c>
      <c r="B43" s="104" t="s">
        <v>122</v>
      </c>
      <c r="C43" s="7" t="s">
        <v>123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29</v>
      </c>
      <c r="AK43" s="17">
        <v>4</v>
      </c>
      <c r="AL43" s="16"/>
      <c r="AM43" s="24"/>
      <c r="AN43" s="24"/>
      <c r="AO43" s="24"/>
      <c r="AP43" s="17"/>
      <c r="AQ43" s="8" t="s">
        <v>124</v>
      </c>
    </row>
    <row r="44" spans="1:43" ht="15" customHeight="1" thickBot="1" x14ac:dyDescent="0.25">
      <c r="A44" s="49" t="s">
        <v>125</v>
      </c>
      <c r="B44" s="104" t="s">
        <v>126</v>
      </c>
      <c r="C44" s="7" t="s">
        <v>127</v>
      </c>
      <c r="D44" s="43" t="s">
        <v>32</v>
      </c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29</v>
      </c>
      <c r="AP44" s="17">
        <v>4</v>
      </c>
      <c r="AQ44" s="8"/>
    </row>
    <row r="45" spans="1:43" ht="15" customHeight="1" thickBot="1" x14ac:dyDescent="0.3">
      <c r="A45" s="147" t="s">
        <v>128</v>
      </c>
      <c r="B45" s="148"/>
      <c r="C45" s="149"/>
      <c r="D45" s="67"/>
      <c r="E45" s="68">
        <f t="shared" ref="E45:AP45" si="14">E54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3">
      <c r="A46" s="57"/>
      <c r="B46" s="152" t="s">
        <v>226</v>
      </c>
      <c r="C46" s="153"/>
      <c r="D46" s="58"/>
      <c r="E46" s="59">
        <f t="shared" ref="E46:AP46" si="15">SUM(E47:E53)</f>
        <v>30</v>
      </c>
      <c r="F46" s="60">
        <f t="shared" si="15"/>
        <v>75</v>
      </c>
      <c r="G46" s="61">
        <f t="shared" si="15"/>
        <v>41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25</v>
      </c>
      <c r="AH46" s="60">
        <f t="shared" si="15"/>
        <v>35</v>
      </c>
      <c r="AI46" s="60">
        <f t="shared" si="15"/>
        <v>10</v>
      </c>
      <c r="AJ46" s="60">
        <f>COUNTA(AJ47:AJ53)</f>
        <v>4</v>
      </c>
      <c r="AK46" s="61">
        <f t="shared" si="15"/>
        <v>17</v>
      </c>
      <c r="AL46" s="59">
        <f t="shared" si="15"/>
        <v>5</v>
      </c>
      <c r="AM46" s="60">
        <f t="shared" si="15"/>
        <v>10</v>
      </c>
      <c r="AN46" s="60">
        <f t="shared" si="15"/>
        <v>20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2">
      <c r="A47" s="49" t="s">
        <v>129</v>
      </c>
      <c r="B47" s="124" t="s">
        <v>232</v>
      </c>
      <c r="C47" s="118" t="s">
        <v>227</v>
      </c>
      <c r="D47" s="43" t="s">
        <v>32</v>
      </c>
      <c r="E47" s="14">
        <f>H47+M47+R47+W47+AB47+AG47+AL47</f>
        <v>10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19">
        <v>10</v>
      </c>
      <c r="AH47" s="120">
        <v>10</v>
      </c>
      <c r="AI47" s="24">
        <v>0</v>
      </c>
      <c r="AJ47" s="120" t="s">
        <v>25</v>
      </c>
      <c r="AK47" s="123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49" t="s">
        <v>130</v>
      </c>
      <c r="B48" s="125" t="s">
        <v>233</v>
      </c>
      <c r="C48" s="118" t="s">
        <v>228</v>
      </c>
      <c r="D48" s="43" t="s">
        <v>32</v>
      </c>
      <c r="E48" s="16">
        <f t="shared" ref="E48:E53" si="17">H48+M48+R48+W48+AB48+AG48+AL48</f>
        <v>10</v>
      </c>
      <c r="F48" s="24">
        <f t="shared" ref="F48:F53" si="18">I48+J48+N48+O48+S48+T48+X48+Y48+AC48+AD48+AH48+AI48+AM48+AN48</f>
        <v>15</v>
      </c>
      <c r="G48" s="17">
        <f t="shared" si="16"/>
        <v>5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19">
        <v>10</v>
      </c>
      <c r="AH48" s="120">
        <v>15</v>
      </c>
      <c r="AI48" s="24">
        <v>0</v>
      </c>
      <c r="AJ48" s="120" t="s">
        <v>29</v>
      </c>
      <c r="AK48" s="123">
        <v>5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49" t="s">
        <v>131</v>
      </c>
      <c r="B49" s="125" t="s">
        <v>234</v>
      </c>
      <c r="C49" s="118" t="s">
        <v>229</v>
      </c>
      <c r="D49" s="43" t="s">
        <v>32</v>
      </c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19">
        <v>5</v>
      </c>
      <c r="AH49" s="120">
        <v>10</v>
      </c>
      <c r="AI49" s="24">
        <v>0</v>
      </c>
      <c r="AJ49" s="120" t="s">
        <v>25</v>
      </c>
      <c r="AK49" s="123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49" t="s">
        <v>133</v>
      </c>
      <c r="B50" s="125" t="s">
        <v>235</v>
      </c>
      <c r="C50" s="118" t="s">
        <v>230</v>
      </c>
      <c r="D50" s="43" t="s">
        <v>32</v>
      </c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121">
        <v>5</v>
      </c>
      <c r="AM50" s="122">
        <v>10</v>
      </c>
      <c r="AN50" s="122">
        <v>0</v>
      </c>
      <c r="AO50" s="32" t="s">
        <v>29</v>
      </c>
      <c r="AP50" s="31">
        <v>5</v>
      </c>
      <c r="AQ50" s="33"/>
    </row>
    <row r="51" spans="1:43" ht="15" customHeight="1" x14ac:dyDescent="0.2">
      <c r="A51" s="49" t="s">
        <v>136</v>
      </c>
      <c r="B51" s="125" t="s">
        <v>236</v>
      </c>
      <c r="C51" s="118" t="s">
        <v>231</v>
      </c>
      <c r="D51" s="44"/>
      <c r="E51" s="16">
        <f t="shared" si="17"/>
        <v>0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121">
        <v>0</v>
      </c>
      <c r="AM51" s="122">
        <v>0</v>
      </c>
      <c r="AN51" s="122">
        <v>10</v>
      </c>
      <c r="AO51" s="32" t="s">
        <v>29</v>
      </c>
      <c r="AP51" s="31">
        <v>4</v>
      </c>
      <c r="AQ51" s="33"/>
    </row>
    <row r="52" spans="1:43" ht="15" customHeight="1" x14ac:dyDescent="0.2">
      <c r="A52" s="49" t="s">
        <v>137</v>
      </c>
      <c r="B52" s="125" t="s">
        <v>138</v>
      </c>
      <c r="C52" s="118" t="s">
        <v>139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29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49" t="s">
        <v>140</v>
      </c>
      <c r="B53" s="125" t="s">
        <v>141</v>
      </c>
      <c r="C53" s="118" t="s">
        <v>142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29</v>
      </c>
      <c r="AP53" s="17">
        <v>15</v>
      </c>
      <c r="AQ53" s="8" t="s">
        <v>139</v>
      </c>
    </row>
    <row r="54" spans="1:43" ht="15" customHeight="1" thickBot="1" x14ac:dyDescent="0.3">
      <c r="A54" s="57"/>
      <c r="B54" s="152" t="s">
        <v>143</v>
      </c>
      <c r="C54" s="153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10</v>
      </c>
      <c r="AI54" s="60">
        <f t="shared" si="19"/>
        <v>30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10</v>
      </c>
      <c r="AN54" s="60">
        <f t="shared" si="19"/>
        <v>20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2">
      <c r="A55" s="49" t="s">
        <v>144</v>
      </c>
      <c r="B55" s="106" t="s">
        <v>145</v>
      </c>
      <c r="C55" s="11" t="s">
        <v>146</v>
      </c>
      <c r="D55" s="45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29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49" t="s">
        <v>147</v>
      </c>
      <c r="B56" s="104" t="s">
        <v>148</v>
      </c>
      <c r="C56" s="11" t="s">
        <v>149</v>
      </c>
      <c r="D56" s="45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29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49" t="s">
        <v>150</v>
      </c>
      <c r="B57" s="104" t="s">
        <v>151</v>
      </c>
      <c r="C57" s="11" t="s">
        <v>152</v>
      </c>
      <c r="D57" s="45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25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49" t="s">
        <v>153</v>
      </c>
      <c r="B58" s="104" t="s">
        <v>154</v>
      </c>
      <c r="C58" s="7" t="s">
        <v>155</v>
      </c>
      <c r="D58" s="45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29</v>
      </c>
      <c r="AP58" s="36">
        <v>4</v>
      </c>
      <c r="AQ58" s="37"/>
    </row>
    <row r="59" spans="1:43" ht="15" customHeight="1" x14ac:dyDescent="0.2">
      <c r="A59" s="49" t="s">
        <v>156</v>
      </c>
      <c r="B59" s="104" t="s">
        <v>134</v>
      </c>
      <c r="C59" s="11" t="s">
        <v>135</v>
      </c>
      <c r="D59" s="45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29</v>
      </c>
      <c r="AP59" s="36">
        <v>5</v>
      </c>
      <c r="AQ59" s="37"/>
    </row>
    <row r="60" spans="1:43" ht="15" customHeight="1" x14ac:dyDescent="0.2">
      <c r="A60" s="49" t="s">
        <v>157</v>
      </c>
      <c r="B60" s="104" t="s">
        <v>138</v>
      </c>
      <c r="C60" s="34" t="s">
        <v>139</v>
      </c>
      <c r="D60" s="45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29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49" t="s">
        <v>158</v>
      </c>
      <c r="B61" s="104" t="s">
        <v>141</v>
      </c>
      <c r="C61" s="34" t="s">
        <v>142</v>
      </c>
      <c r="D61" s="45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29</v>
      </c>
      <c r="AP61" s="36">
        <v>15</v>
      </c>
      <c r="AQ61" s="37" t="s">
        <v>139</v>
      </c>
    </row>
    <row r="62" spans="1:43" ht="15" customHeight="1" thickBot="1" x14ac:dyDescent="0.3">
      <c r="A62" s="57"/>
      <c r="B62" s="152" t="s">
        <v>159</v>
      </c>
      <c r="C62" s="153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20</v>
      </c>
      <c r="AI62" s="60">
        <f t="shared" si="23"/>
        <v>20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2">
      <c r="A63" s="49" t="s">
        <v>160</v>
      </c>
      <c r="B63" s="104" t="s">
        <v>161</v>
      </c>
      <c r="C63" s="11" t="s">
        <v>162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25</v>
      </c>
      <c r="AK63" s="36">
        <v>4</v>
      </c>
      <c r="AL63" s="35"/>
      <c r="AM63" s="38"/>
      <c r="AN63" s="38"/>
      <c r="AO63" s="38"/>
      <c r="AP63" s="36"/>
      <c r="AQ63" s="37" t="s">
        <v>84</v>
      </c>
    </row>
    <row r="64" spans="1:43" ht="15" customHeight="1" x14ac:dyDescent="0.2">
      <c r="A64" s="49" t="s">
        <v>163</v>
      </c>
      <c r="B64" s="104" t="s">
        <v>164</v>
      </c>
      <c r="C64" s="11" t="s">
        <v>132</v>
      </c>
      <c r="D64" s="45" t="s">
        <v>32</v>
      </c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29</v>
      </c>
      <c r="AK64" s="36">
        <v>4</v>
      </c>
      <c r="AL64" s="35"/>
      <c r="AM64" s="38"/>
      <c r="AN64" s="38"/>
      <c r="AO64" s="38"/>
      <c r="AP64" s="36"/>
      <c r="AQ64" s="37" t="s">
        <v>105</v>
      </c>
    </row>
    <row r="65" spans="1:43" ht="15" customHeight="1" x14ac:dyDescent="0.2">
      <c r="A65" s="49" t="s">
        <v>165</v>
      </c>
      <c r="B65" s="104" t="s">
        <v>166</v>
      </c>
      <c r="C65" s="11" t="s">
        <v>167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29</v>
      </c>
      <c r="AK65" s="36">
        <v>4</v>
      </c>
      <c r="AL65" s="35"/>
      <c r="AM65" s="38"/>
      <c r="AN65" s="38"/>
      <c r="AO65" s="38"/>
      <c r="AP65" s="36"/>
      <c r="AQ65" s="37" t="s">
        <v>105</v>
      </c>
    </row>
    <row r="66" spans="1:43" ht="15" customHeight="1" x14ac:dyDescent="0.2">
      <c r="A66" s="49" t="s">
        <v>168</v>
      </c>
      <c r="B66" s="104" t="s">
        <v>169</v>
      </c>
      <c r="C66" s="7" t="s">
        <v>170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29</v>
      </c>
      <c r="AP66" s="36">
        <v>4</v>
      </c>
      <c r="AQ66" s="37" t="s">
        <v>84</v>
      </c>
    </row>
    <row r="67" spans="1:43" ht="15" customHeight="1" x14ac:dyDescent="0.2">
      <c r="A67" s="49" t="s">
        <v>171</v>
      </c>
      <c r="B67" s="104" t="s">
        <v>172</v>
      </c>
      <c r="C67" s="11" t="s">
        <v>135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29</v>
      </c>
      <c r="AP67" s="36">
        <v>5</v>
      </c>
      <c r="AQ67" s="37"/>
    </row>
    <row r="68" spans="1:43" ht="15" customHeight="1" x14ac:dyDescent="0.2">
      <c r="A68" s="49" t="s">
        <v>173</v>
      </c>
      <c r="B68" s="104" t="s">
        <v>174</v>
      </c>
      <c r="C68" s="34" t="s">
        <v>139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29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49" t="s">
        <v>175</v>
      </c>
      <c r="B69" s="104" t="s">
        <v>176</v>
      </c>
      <c r="C69" s="34" t="s">
        <v>142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29</v>
      </c>
      <c r="AP69" s="36">
        <v>15</v>
      </c>
      <c r="AQ69" s="37" t="s">
        <v>139</v>
      </c>
    </row>
    <row r="70" spans="1:43" ht="15" customHeight="1" thickBot="1" x14ac:dyDescent="0.3">
      <c r="A70" s="147" t="s">
        <v>177</v>
      </c>
      <c r="B70" s="148"/>
      <c r="C70" s="149"/>
      <c r="D70" s="67"/>
      <c r="E70" s="68">
        <f t="shared" ref="E70:J70" si="27">SUM(E71:E74)</f>
        <v>0</v>
      </c>
      <c r="F70" s="69">
        <f t="shared" si="27"/>
        <v>40</v>
      </c>
      <c r="G70" s="71">
        <f t="shared" si="27"/>
        <v>12</v>
      </c>
      <c r="H70" s="68">
        <f t="shared" si="27"/>
        <v>0</v>
      </c>
      <c r="I70" s="69">
        <f t="shared" si="27"/>
        <v>0</v>
      </c>
      <c r="J70" s="69">
        <f t="shared" si="27"/>
        <v>0</v>
      </c>
      <c r="K70" s="69">
        <f>COUNTA(K71:K74)</f>
        <v>0</v>
      </c>
      <c r="L70" s="71">
        <f>SUM(L71:L74)</f>
        <v>0</v>
      </c>
      <c r="M70" s="68">
        <f>SUM(M71:M74)</f>
        <v>0</v>
      </c>
      <c r="N70" s="69">
        <f>SUM(N71:N74)</f>
        <v>0</v>
      </c>
      <c r="O70" s="69">
        <f>SUM(O71:O74)</f>
        <v>0</v>
      </c>
      <c r="P70" s="69">
        <f>COUNTA(P71:P74)</f>
        <v>0</v>
      </c>
      <c r="Q70" s="71">
        <f>SUM(Q71:Q74)</f>
        <v>0</v>
      </c>
      <c r="R70" s="68">
        <f>SUM(R71:R74)</f>
        <v>0</v>
      </c>
      <c r="S70" s="69">
        <f>SUM(S71:S74)</f>
        <v>0</v>
      </c>
      <c r="T70" s="69">
        <f>SUM(T71:T74)</f>
        <v>0</v>
      </c>
      <c r="U70" s="69">
        <f>COUNTA(U71:U74)</f>
        <v>0</v>
      </c>
      <c r="V70" s="71">
        <f>SUM(V71:V74)</f>
        <v>0</v>
      </c>
      <c r="W70" s="68">
        <f>SUM(W71:W74)</f>
        <v>0</v>
      </c>
      <c r="X70" s="69">
        <f>SUM(X71:X74)</f>
        <v>0</v>
      </c>
      <c r="Y70" s="69">
        <f>SUM(Y71:Y74)</f>
        <v>0</v>
      </c>
      <c r="Z70" s="69">
        <f>COUNTA(Z71:Z74)</f>
        <v>0</v>
      </c>
      <c r="AA70" s="71">
        <f>SUM(AA71:AA74)</f>
        <v>0</v>
      </c>
      <c r="AB70" s="68">
        <f>SUM(AB71:AB74)</f>
        <v>0</v>
      </c>
      <c r="AC70" s="69">
        <f>SUM(AC71:AC74)</f>
        <v>40</v>
      </c>
      <c r="AD70" s="69">
        <f>SUM(AD71:AD74)</f>
        <v>0</v>
      </c>
      <c r="AE70" s="69">
        <f>COUNTA(AE71:AE74)</f>
        <v>4</v>
      </c>
      <c r="AF70" s="71">
        <f>SUM(AF71:AF74)</f>
        <v>12</v>
      </c>
      <c r="AG70" s="68">
        <f>SUM(AG71:AG74)</f>
        <v>0</v>
      </c>
      <c r="AH70" s="69">
        <f>SUM(AH71:AH74)</f>
        <v>0</v>
      </c>
      <c r="AI70" s="69">
        <f>SUM(AI71:AI74)</f>
        <v>0</v>
      </c>
      <c r="AJ70" s="69">
        <f>COUNTA(AJ71:AJ74)</f>
        <v>0</v>
      </c>
      <c r="AK70" s="71">
        <f>SUM(AK71:AK74)</f>
        <v>0</v>
      </c>
      <c r="AL70" s="68">
        <f>SUM(AL71:AL74)</f>
        <v>0</v>
      </c>
      <c r="AM70" s="69">
        <f>SUM(AM71:AM74)</f>
        <v>0</v>
      </c>
      <c r="AN70" s="69">
        <f>SUM(AN71:AN74)</f>
        <v>0</v>
      </c>
      <c r="AO70" s="69">
        <f>COUNTA(AO71:AO74)</f>
        <v>0</v>
      </c>
      <c r="AP70" s="71">
        <f>SUM(AP71:AP74)</f>
        <v>0</v>
      </c>
      <c r="AQ70" s="93"/>
    </row>
    <row r="71" spans="1:43" ht="15" customHeight="1" x14ac:dyDescent="0.2">
      <c r="A71" s="48" t="s">
        <v>178</v>
      </c>
      <c r="B71" s="104" t="s">
        <v>179</v>
      </c>
      <c r="C71" s="5" t="s">
        <v>180</v>
      </c>
      <c r="D71" s="42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9">
        <v>10</v>
      </c>
      <c r="AD71" s="160"/>
      <c r="AE71" s="23" t="s">
        <v>29</v>
      </c>
      <c r="AF71" s="15">
        <v>3</v>
      </c>
      <c r="AG71" s="14"/>
      <c r="AH71" s="23"/>
      <c r="AI71" s="23"/>
      <c r="AJ71" s="23"/>
      <c r="AK71" s="15"/>
      <c r="AL71" s="14"/>
      <c r="AM71" s="64"/>
      <c r="AN71" s="64"/>
      <c r="AO71" s="23"/>
      <c r="AP71" s="15"/>
      <c r="AQ71" s="6"/>
    </row>
    <row r="72" spans="1:43" ht="15" customHeight="1" x14ac:dyDescent="0.2">
      <c r="A72" s="49" t="s">
        <v>181</v>
      </c>
      <c r="B72" s="104" t="s">
        <v>179</v>
      </c>
      <c r="C72" s="7" t="s">
        <v>182</v>
      </c>
      <c r="D72" s="43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50">
        <v>10</v>
      </c>
      <c r="AD72" s="151"/>
      <c r="AE72" s="24" t="s">
        <v>29</v>
      </c>
      <c r="AF72" s="17">
        <v>3</v>
      </c>
      <c r="AG72" s="16"/>
      <c r="AH72" s="24"/>
      <c r="AI72" s="24"/>
      <c r="AJ72" s="24"/>
      <c r="AK72" s="17"/>
      <c r="AL72" s="16"/>
      <c r="AM72" s="65"/>
      <c r="AN72" s="65"/>
      <c r="AO72" s="24"/>
      <c r="AP72" s="17"/>
      <c r="AQ72" s="8"/>
    </row>
    <row r="73" spans="1:43" ht="15" customHeight="1" x14ac:dyDescent="0.2">
      <c r="A73" s="49" t="s">
        <v>183</v>
      </c>
      <c r="B73" s="104" t="s">
        <v>179</v>
      </c>
      <c r="C73" s="7" t="s">
        <v>184</v>
      </c>
      <c r="D73" s="43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50">
        <v>10</v>
      </c>
      <c r="AD73" s="151"/>
      <c r="AE73" s="24" t="s">
        <v>29</v>
      </c>
      <c r="AF73" s="17">
        <v>3</v>
      </c>
      <c r="AG73" s="16"/>
      <c r="AH73" s="24"/>
      <c r="AI73" s="24"/>
      <c r="AJ73" s="24"/>
      <c r="AK73" s="17"/>
      <c r="AL73" s="16"/>
      <c r="AM73" s="65"/>
      <c r="AN73" s="65"/>
      <c r="AO73" s="24"/>
      <c r="AP73" s="17"/>
      <c r="AQ73" s="8"/>
    </row>
    <row r="74" spans="1:43" ht="15" customHeight="1" thickBot="1" x14ac:dyDescent="0.25">
      <c r="A74" s="50" t="s">
        <v>185</v>
      </c>
      <c r="B74" s="104" t="s">
        <v>179</v>
      </c>
      <c r="C74" s="7" t="s">
        <v>186</v>
      </c>
      <c r="D74" s="43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57">
        <v>10</v>
      </c>
      <c r="AD74" s="158"/>
      <c r="AE74" s="24" t="s">
        <v>29</v>
      </c>
      <c r="AF74" s="17">
        <v>3</v>
      </c>
      <c r="AG74" s="16"/>
      <c r="AH74" s="25"/>
      <c r="AI74" s="25"/>
      <c r="AJ74" s="24"/>
      <c r="AK74" s="17"/>
      <c r="AL74" s="16"/>
      <c r="AM74" s="66"/>
      <c r="AN74" s="66"/>
      <c r="AO74" s="24"/>
      <c r="AP74" s="17"/>
      <c r="AQ74" s="8"/>
    </row>
    <row r="75" spans="1:43" ht="15" customHeight="1" thickBot="1" x14ac:dyDescent="0.3">
      <c r="A75" s="147" t="s">
        <v>187</v>
      </c>
      <c r="B75" s="148"/>
      <c r="C75" s="149"/>
      <c r="D75" s="67"/>
      <c r="E75" s="68">
        <f t="shared" ref="E75:J75" si="31">SUM(E76:E82)</f>
        <v>0</v>
      </c>
      <c r="F75" s="69">
        <f t="shared" si="31"/>
        <v>49</v>
      </c>
      <c r="G75" s="71">
        <f t="shared" si="31"/>
        <v>10</v>
      </c>
      <c r="H75" s="68">
        <f t="shared" si="31"/>
        <v>0</v>
      </c>
      <c r="I75" s="69">
        <f t="shared" si="31"/>
        <v>11</v>
      </c>
      <c r="J75" s="69">
        <f t="shared" si="31"/>
        <v>0</v>
      </c>
      <c r="K75" s="69">
        <f>COUNTA(K76:K82)</f>
        <v>2</v>
      </c>
      <c r="L75" s="71">
        <f>SUM(L76:L82)</f>
        <v>1</v>
      </c>
      <c r="M75" s="68">
        <f>SUM(M76:M82)</f>
        <v>0</v>
      </c>
      <c r="N75" s="69">
        <f>SUM(N76:N82)</f>
        <v>6</v>
      </c>
      <c r="O75" s="69">
        <f>SUM(O76:O82)</f>
        <v>0</v>
      </c>
      <c r="P75" s="69">
        <f>COUNTA(P76:P82)</f>
        <v>1</v>
      </c>
      <c r="Q75" s="71">
        <f>SUM(Q76:Q82)</f>
        <v>1</v>
      </c>
      <c r="R75" s="68">
        <f>SUM(R76:R82)</f>
        <v>0</v>
      </c>
      <c r="S75" s="69">
        <f>SUM(S76:S82)</f>
        <v>6</v>
      </c>
      <c r="T75" s="69">
        <f>SUM(T76:T82)</f>
        <v>0</v>
      </c>
      <c r="U75" s="69">
        <f>COUNTA(U76:U82)</f>
        <v>1</v>
      </c>
      <c r="V75" s="71">
        <f>SUM(V76:V82)</f>
        <v>1</v>
      </c>
      <c r="W75" s="68">
        <f>SUM(W76:W82)</f>
        <v>0</v>
      </c>
      <c r="X75" s="69">
        <f>SUM(X76:X82)</f>
        <v>6</v>
      </c>
      <c r="Y75" s="69">
        <f>SUM(Y76:Y82)</f>
        <v>0</v>
      </c>
      <c r="Z75" s="69">
        <f>COUNTA(Z76:Z82)</f>
        <v>1</v>
      </c>
      <c r="AA75" s="71">
        <f>SUM(AA76:AA82)</f>
        <v>1</v>
      </c>
      <c r="AB75" s="68">
        <f>SUM(AB76:AB82)</f>
        <v>0</v>
      </c>
      <c r="AC75" s="69">
        <f>SUM(AC76:AC82)</f>
        <v>20</v>
      </c>
      <c r="AD75" s="69">
        <f>SUM(AD76:AD82)</f>
        <v>0</v>
      </c>
      <c r="AE75" s="69">
        <f>COUNTA(AE76:AE82)</f>
        <v>2</v>
      </c>
      <c r="AF75" s="71">
        <f>SUM(AF76:AF82)</f>
        <v>6</v>
      </c>
      <c r="AG75" s="68">
        <f t="shared" ref="AG75:AI75" si="32">SUM(AG76:AG82)</f>
        <v>0</v>
      </c>
      <c r="AH75" s="69">
        <f t="shared" si="32"/>
        <v>0</v>
      </c>
      <c r="AI75" s="69">
        <f t="shared" si="32"/>
        <v>0</v>
      </c>
      <c r="AJ75" s="69">
        <f t="shared" ref="AJ75" si="33">COUNTA(AJ76:AJ82)</f>
        <v>0</v>
      </c>
      <c r="AK75" s="71">
        <f t="shared" ref="AK75" si="34">SUM(AK76:AK82)</f>
        <v>0</v>
      </c>
      <c r="AL75" s="68">
        <f>SUM(AL76:AL82)</f>
        <v>0</v>
      </c>
      <c r="AM75" s="69">
        <f>SUM(AM76:AM82)</f>
        <v>0</v>
      </c>
      <c r="AN75" s="69">
        <f>SUM(AN76:AN82)</f>
        <v>0</v>
      </c>
      <c r="AO75" s="69">
        <f>COUNTA(AO76:AO82)</f>
        <v>0</v>
      </c>
      <c r="AP75" s="71">
        <f>SUM(AP76:AP82)</f>
        <v>0</v>
      </c>
      <c r="AQ75" s="93"/>
    </row>
    <row r="76" spans="1:43" ht="15" customHeight="1" x14ac:dyDescent="0.25">
      <c r="A76" s="48" t="s">
        <v>188</v>
      </c>
      <c r="B76" s="29" t="s">
        <v>189</v>
      </c>
      <c r="C76" s="41" t="s">
        <v>190</v>
      </c>
      <c r="D76" s="44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9">
        <v>10</v>
      </c>
      <c r="AD76" s="160"/>
      <c r="AE76" s="23" t="s">
        <v>29</v>
      </c>
      <c r="AF76" s="15">
        <v>3</v>
      </c>
      <c r="AG76" s="14"/>
      <c r="AH76" s="64"/>
      <c r="AI76" s="64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1" t="s">
        <v>191</v>
      </c>
      <c r="B77" s="29" t="s">
        <v>189</v>
      </c>
      <c r="C77" s="41" t="s">
        <v>192</v>
      </c>
      <c r="D77" s="44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50">
        <v>10</v>
      </c>
      <c r="AD77" s="151"/>
      <c r="AE77" s="38" t="s">
        <v>29</v>
      </c>
      <c r="AF77" s="36">
        <v>3</v>
      </c>
      <c r="AG77" s="35"/>
      <c r="AH77" s="65"/>
      <c r="AI77" s="65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5">
      <c r="A78" s="49" t="s">
        <v>193</v>
      </c>
      <c r="B78" s="29" t="s">
        <v>222</v>
      </c>
      <c r="C78" s="41" t="s">
        <v>194</v>
      </c>
      <c r="D78" s="44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195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49" t="s">
        <v>196</v>
      </c>
      <c r="B79" s="29" t="s">
        <v>223</v>
      </c>
      <c r="C79" s="41" t="s">
        <v>197</v>
      </c>
      <c r="D79" s="44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195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194</v>
      </c>
    </row>
    <row r="80" spans="1:43" ht="15" customHeight="1" x14ac:dyDescent="0.25">
      <c r="A80" s="49" t="s">
        <v>198</v>
      </c>
      <c r="B80" s="29" t="s">
        <v>224</v>
      </c>
      <c r="C80" s="7" t="s">
        <v>199</v>
      </c>
      <c r="D80" s="44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195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197</v>
      </c>
    </row>
    <row r="81" spans="1:43" ht="15" customHeight="1" x14ac:dyDescent="0.25">
      <c r="A81" s="49" t="s">
        <v>200</v>
      </c>
      <c r="B81" s="29" t="s">
        <v>225</v>
      </c>
      <c r="C81" s="7" t="s">
        <v>201</v>
      </c>
      <c r="D81" s="44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195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199</v>
      </c>
    </row>
    <row r="82" spans="1:43" ht="15" customHeight="1" x14ac:dyDescent="0.2">
      <c r="A82" s="50" t="s">
        <v>202</v>
      </c>
      <c r="B82" s="117" t="s">
        <v>203</v>
      </c>
      <c r="C82" s="9" t="s">
        <v>204</v>
      </c>
      <c r="D82" s="46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205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61" t="s">
        <v>206</v>
      </c>
      <c r="B83" s="162"/>
      <c r="C83" s="162"/>
      <c r="D83" s="53"/>
      <c r="E83" s="54">
        <f t="shared" ref="E83:AP83" si="38">E75+E70+E45+E24+E17+E7</f>
        <v>300</v>
      </c>
      <c r="F83" s="55">
        <f t="shared" si="38"/>
        <v>504</v>
      </c>
      <c r="G83" s="56">
        <f t="shared" si="38"/>
        <v>210</v>
      </c>
      <c r="H83" s="54">
        <f t="shared" si="38"/>
        <v>45</v>
      </c>
      <c r="I83" s="55">
        <f t="shared" si="38"/>
        <v>66</v>
      </c>
      <c r="J83" s="55">
        <f t="shared" si="38"/>
        <v>15</v>
      </c>
      <c r="K83" s="55">
        <f t="shared" si="38"/>
        <v>8</v>
      </c>
      <c r="L83" s="56">
        <f t="shared" si="38"/>
        <v>28</v>
      </c>
      <c r="M83" s="54">
        <f t="shared" si="38"/>
        <v>60</v>
      </c>
      <c r="N83" s="55">
        <f t="shared" si="38"/>
        <v>66</v>
      </c>
      <c r="O83" s="55">
        <f t="shared" si="38"/>
        <v>10</v>
      </c>
      <c r="P83" s="55">
        <f t="shared" si="38"/>
        <v>8</v>
      </c>
      <c r="Q83" s="56">
        <f t="shared" si="38"/>
        <v>30</v>
      </c>
      <c r="R83" s="54">
        <f t="shared" si="38"/>
        <v>50</v>
      </c>
      <c r="S83" s="55">
        <f t="shared" si="38"/>
        <v>56</v>
      </c>
      <c r="T83" s="55">
        <f t="shared" si="38"/>
        <v>20</v>
      </c>
      <c r="U83" s="55">
        <f t="shared" si="38"/>
        <v>8</v>
      </c>
      <c r="V83" s="56">
        <f t="shared" si="38"/>
        <v>30</v>
      </c>
      <c r="W83" s="54">
        <f t="shared" si="38"/>
        <v>65</v>
      </c>
      <c r="X83" s="55">
        <f t="shared" si="38"/>
        <v>56</v>
      </c>
      <c r="Y83" s="55">
        <f t="shared" si="38"/>
        <v>5</v>
      </c>
      <c r="Z83" s="55">
        <f t="shared" si="38"/>
        <v>8</v>
      </c>
      <c r="AA83" s="56">
        <f t="shared" si="38"/>
        <v>30</v>
      </c>
      <c r="AB83" s="54">
        <f t="shared" si="38"/>
        <v>15</v>
      </c>
      <c r="AC83" s="55">
        <f t="shared" si="38"/>
        <v>95</v>
      </c>
      <c r="AD83" s="55">
        <f t="shared" si="38"/>
        <v>0</v>
      </c>
      <c r="AE83" s="55">
        <f t="shared" si="38"/>
        <v>9</v>
      </c>
      <c r="AF83" s="56">
        <f t="shared" si="38"/>
        <v>31</v>
      </c>
      <c r="AG83" s="54">
        <f t="shared" si="38"/>
        <v>35</v>
      </c>
      <c r="AH83" s="55">
        <f t="shared" si="38"/>
        <v>35</v>
      </c>
      <c r="AI83" s="55">
        <f t="shared" si="38"/>
        <v>40</v>
      </c>
      <c r="AJ83" s="55">
        <f t="shared" si="38"/>
        <v>7</v>
      </c>
      <c r="AK83" s="56">
        <f t="shared" si="38"/>
        <v>29</v>
      </c>
      <c r="AL83" s="54">
        <f t="shared" si="38"/>
        <v>30</v>
      </c>
      <c r="AM83" s="55">
        <f t="shared" si="38"/>
        <v>20</v>
      </c>
      <c r="AN83" s="55">
        <f t="shared" si="38"/>
        <v>20</v>
      </c>
      <c r="AO83" s="55">
        <f t="shared" si="38"/>
        <v>5</v>
      </c>
      <c r="AP83" s="56">
        <f t="shared" si="38"/>
        <v>32</v>
      </c>
    </row>
    <row r="84" spans="1:43" ht="15" customHeight="1" thickBot="1" x14ac:dyDescent="0.3">
      <c r="A84" s="72" t="s">
        <v>207</v>
      </c>
      <c r="B84" s="63"/>
      <c r="C84" s="73"/>
      <c r="D84" s="73"/>
      <c r="E84" s="163">
        <f>E83+F83</f>
        <v>804</v>
      </c>
      <c r="F84" s="164"/>
      <c r="G84" s="86"/>
      <c r="H84" s="154">
        <f>SUM(H83:J83)</f>
        <v>126</v>
      </c>
      <c r="I84" s="155"/>
      <c r="J84" s="155"/>
      <c r="K84" s="155"/>
      <c r="L84" s="156"/>
      <c r="M84" s="154">
        <f>SUM(M83:O83)</f>
        <v>136</v>
      </c>
      <c r="N84" s="155"/>
      <c r="O84" s="155"/>
      <c r="P84" s="155"/>
      <c r="Q84" s="156"/>
      <c r="R84" s="154">
        <f>SUM(R83:T83)</f>
        <v>126</v>
      </c>
      <c r="S84" s="155"/>
      <c r="T84" s="155"/>
      <c r="U84" s="155"/>
      <c r="V84" s="156"/>
      <c r="W84" s="154">
        <f>SUM(W83:Y83)</f>
        <v>126</v>
      </c>
      <c r="X84" s="155"/>
      <c r="Y84" s="155"/>
      <c r="Z84" s="155"/>
      <c r="AA84" s="156"/>
      <c r="AB84" s="154">
        <f>SUM(AB83:AD83)</f>
        <v>110</v>
      </c>
      <c r="AC84" s="155"/>
      <c r="AD84" s="155"/>
      <c r="AE84" s="155"/>
      <c r="AF84" s="156"/>
      <c r="AG84" s="154">
        <f>SUM(AG83:AI83)</f>
        <v>110</v>
      </c>
      <c r="AH84" s="155"/>
      <c r="AI84" s="155"/>
      <c r="AJ84" s="155"/>
      <c r="AK84" s="156"/>
      <c r="AL84" s="154">
        <f>SUM(AL83:AN83)</f>
        <v>70</v>
      </c>
      <c r="AM84" s="155"/>
      <c r="AN84" s="155"/>
      <c r="AO84" s="155"/>
      <c r="AP84" s="156"/>
    </row>
    <row r="85" spans="1:43" ht="15" customHeight="1" x14ac:dyDescent="0.25">
      <c r="A85" s="74" t="s">
        <v>208</v>
      </c>
      <c r="B85" s="75"/>
      <c r="C85" s="76"/>
      <c r="D85" s="76"/>
      <c r="E85" s="77"/>
      <c r="F85" s="77"/>
      <c r="G85" s="87">
        <v>1</v>
      </c>
      <c r="H85" s="88"/>
      <c r="I85" s="77"/>
      <c r="J85" s="77"/>
      <c r="K85" s="76">
        <f>COUNTIF(K7:K53,"a")+COUNTIF(K70:K82,"a")</f>
        <v>1</v>
      </c>
      <c r="L85" s="87"/>
      <c r="M85" s="88"/>
      <c r="N85" s="77"/>
      <c r="O85" s="77"/>
      <c r="P85" s="76">
        <f>COUNTIF(P7:P53,"a")+COUNTIF(P70:P82,"a")</f>
        <v>0</v>
      </c>
      <c r="Q85" s="87"/>
      <c r="R85" s="88"/>
      <c r="S85" s="77"/>
      <c r="T85" s="77"/>
      <c r="U85" s="76">
        <f>COUNTIF(U7:U53,"a")+COUNTIF(U70:U82,"a")</f>
        <v>0</v>
      </c>
      <c r="V85" s="87"/>
      <c r="W85" s="88"/>
      <c r="X85" s="77"/>
      <c r="Y85" s="77"/>
      <c r="Z85" s="76">
        <f>COUNTIF(Z7:Z53,"a")+COUNTIF(Z70:Z82,"a")</f>
        <v>0</v>
      </c>
      <c r="AA85" s="87"/>
      <c r="AB85" s="88"/>
      <c r="AC85" s="77"/>
      <c r="AD85" s="77"/>
      <c r="AE85" s="76">
        <f>COUNTIF(AE7:AE53,"a")+COUNTIF(AE70:AE82,"a")</f>
        <v>0</v>
      </c>
      <c r="AF85" s="87"/>
      <c r="AG85" s="88"/>
      <c r="AH85" s="77"/>
      <c r="AI85" s="77"/>
      <c r="AJ85" s="76">
        <f>COUNTIF(AJ7:AJ53,"a")+COUNTIF(AJ70:AJ82,"a")</f>
        <v>0</v>
      </c>
      <c r="AK85" s="87"/>
      <c r="AL85" s="88"/>
      <c r="AM85" s="77"/>
      <c r="AN85" s="77"/>
      <c r="AO85" s="76">
        <f>COUNTIF(AO7:AO53,"a")+COUNTIF(AO70:AO82,"a")</f>
        <v>0</v>
      </c>
      <c r="AP85" s="87"/>
    </row>
    <row r="86" spans="1:43" ht="15" customHeight="1" x14ac:dyDescent="0.25">
      <c r="A86" s="78" t="s">
        <v>209</v>
      </c>
      <c r="B86" s="79"/>
      <c r="C86" s="80"/>
      <c r="D86" s="80"/>
      <c r="E86" s="81"/>
      <c r="F86" s="81"/>
      <c r="G86" s="89">
        <v>33</v>
      </c>
      <c r="H86" s="90"/>
      <c r="I86" s="81"/>
      <c r="J86" s="81"/>
      <c r="K86" s="80">
        <f>COUNTIF(K7:K53,"é")+COUNTIF(K70:K82,"é")</f>
        <v>4</v>
      </c>
      <c r="L86" s="89"/>
      <c r="M86" s="90"/>
      <c r="N86" s="81"/>
      <c r="O86" s="81"/>
      <c r="P86" s="80">
        <f>COUNTIF(P7:P53,"é")+COUNTIF(P70:P82,"é")</f>
        <v>3</v>
      </c>
      <c r="Q86" s="89"/>
      <c r="R86" s="90"/>
      <c r="S86" s="81"/>
      <c r="T86" s="81"/>
      <c r="U86" s="80">
        <f>COUNTIF(U7:U53,"é")+COUNTIF(U70:U82,"é")</f>
        <v>6</v>
      </c>
      <c r="V86" s="89"/>
      <c r="W86" s="90"/>
      <c r="X86" s="81"/>
      <c r="Y86" s="81"/>
      <c r="Z86" s="80">
        <f>COUNTIF(Z7:Z53,"é")+COUNTIF(Z70:Z82,"é")</f>
        <v>3</v>
      </c>
      <c r="AA86" s="89"/>
      <c r="AB86" s="90"/>
      <c r="AC86" s="81"/>
      <c r="AD86" s="81"/>
      <c r="AE86" s="80">
        <f>COUNTIF(AE7:AE53,"é")+COUNTIF(AE70:AE82,"é")</f>
        <v>7</v>
      </c>
      <c r="AF86" s="89"/>
      <c r="AG86" s="90"/>
      <c r="AH86" s="81"/>
      <c r="AI86" s="81"/>
      <c r="AJ86" s="80">
        <f>COUNTIF(AJ7:AJ53,"é")+COUNTIF(AJ70:AJ82,"é")</f>
        <v>5</v>
      </c>
      <c r="AK86" s="89"/>
      <c r="AL86" s="90"/>
      <c r="AM86" s="81"/>
      <c r="AN86" s="81"/>
      <c r="AO86" s="80">
        <f>COUNTIF(AO7:AO53,"é")+COUNTIF(AO70:AO82,"é")</f>
        <v>4</v>
      </c>
      <c r="AP86" s="89"/>
    </row>
    <row r="87" spans="1:43" ht="15" customHeight="1" x14ac:dyDescent="0.25">
      <c r="A87" s="78" t="s">
        <v>210</v>
      </c>
      <c r="B87" s="79"/>
      <c r="C87" s="80"/>
      <c r="D87" s="80"/>
      <c r="E87" s="81"/>
      <c r="F87" s="81"/>
      <c r="G87" s="89">
        <v>4</v>
      </c>
      <c r="H87" s="90"/>
      <c r="I87" s="81"/>
      <c r="J87" s="81"/>
      <c r="K87" s="80">
        <f>COUNTIF(K7:K53,"h")+COUNTIF(K70:K82,"h")</f>
        <v>1</v>
      </c>
      <c r="L87" s="89"/>
      <c r="M87" s="90"/>
      <c r="N87" s="81"/>
      <c r="O87" s="81"/>
      <c r="P87" s="80">
        <f>COUNTIF(P7:P53,"h")+COUNTIF(P70:P82,"h")</f>
        <v>1</v>
      </c>
      <c r="Q87" s="89"/>
      <c r="R87" s="90"/>
      <c r="S87" s="81"/>
      <c r="T87" s="81"/>
      <c r="U87" s="80">
        <f>COUNTIF(U7:U53,"h")+COUNTIF(U70:U82,"h")</f>
        <v>1</v>
      </c>
      <c r="V87" s="89"/>
      <c r="W87" s="90"/>
      <c r="X87" s="81"/>
      <c r="Y87" s="81"/>
      <c r="Z87" s="80">
        <f>COUNTIF(Z7:Z53,"h")+COUNTIF(Z70:Z82,"h")</f>
        <v>1</v>
      </c>
      <c r="AA87" s="89"/>
      <c r="AB87" s="90"/>
      <c r="AC87" s="81"/>
      <c r="AD87" s="81"/>
      <c r="AE87" s="80">
        <f>COUNTIF(AE7:AE53,"h")+COUNTIF(AE70:AE82,"h")</f>
        <v>0</v>
      </c>
      <c r="AF87" s="89"/>
      <c r="AG87" s="90"/>
      <c r="AH87" s="81"/>
      <c r="AI87" s="81"/>
      <c r="AJ87" s="80">
        <f>COUNTIF(AJ7:AJ53,"h")+COUNTIF(AJ70:AJ82,"h")</f>
        <v>0</v>
      </c>
      <c r="AK87" s="89"/>
      <c r="AL87" s="90"/>
      <c r="AM87" s="81"/>
      <c r="AN87" s="81"/>
      <c r="AO87" s="80">
        <f>COUNTIF(AO7:AO53,"h")+COUNTIF(AO70:AO82,"h")</f>
        <v>0</v>
      </c>
      <c r="AP87" s="89"/>
    </row>
    <row r="88" spans="1:43" ht="15" customHeight="1" thickBot="1" x14ac:dyDescent="0.3">
      <c r="A88" s="82" t="s">
        <v>211</v>
      </c>
      <c r="B88" s="83"/>
      <c r="C88" s="84"/>
      <c r="D88" s="84"/>
      <c r="E88" s="85"/>
      <c r="F88" s="85"/>
      <c r="G88" s="91">
        <v>15</v>
      </c>
      <c r="H88" s="92"/>
      <c r="I88" s="85"/>
      <c r="J88" s="85"/>
      <c r="K88" s="84">
        <f>COUNTIF(K7:K53,"v")+COUNTIF(K70:K82,"v")</f>
        <v>2</v>
      </c>
      <c r="L88" s="91"/>
      <c r="M88" s="92"/>
      <c r="N88" s="85"/>
      <c r="O88" s="85"/>
      <c r="P88" s="84">
        <f>COUNTIF(P7:P53,"v")+COUNTIF(P70:P82,"v")</f>
        <v>4</v>
      </c>
      <c r="Q88" s="91"/>
      <c r="R88" s="92"/>
      <c r="S88" s="85"/>
      <c r="T88" s="85"/>
      <c r="U88" s="84">
        <f>COUNTIF(U7:U53,"v")+COUNTIF(U70:U82,"v")</f>
        <v>1</v>
      </c>
      <c r="V88" s="91"/>
      <c r="W88" s="92"/>
      <c r="X88" s="85"/>
      <c r="Y88" s="85"/>
      <c r="Z88" s="84">
        <f>COUNTIF(Z7:Z53,"v")+COUNTIF(Z70:Z82,"v")</f>
        <v>4</v>
      </c>
      <c r="AA88" s="91"/>
      <c r="AB88" s="92"/>
      <c r="AC88" s="85"/>
      <c r="AD88" s="85"/>
      <c r="AE88" s="84">
        <f>COUNTIF(AE7:AE53,"v")+COUNTIF(AE70:AE82,"v")</f>
        <v>2</v>
      </c>
      <c r="AF88" s="91"/>
      <c r="AG88" s="92"/>
      <c r="AH88" s="85"/>
      <c r="AI88" s="85"/>
      <c r="AJ88" s="84">
        <f>COUNTIF(AJ7:AJ53,"v")+COUNTIF(AJ70:AJ82,"v")</f>
        <v>2</v>
      </c>
      <c r="AK88" s="91"/>
      <c r="AL88" s="92"/>
      <c r="AM88" s="85"/>
      <c r="AN88" s="85"/>
      <c r="AO88" s="84">
        <f>COUNTIF(AO7:AO53,"v")+COUNTIF(AO70:AO82,"v")</f>
        <v>1</v>
      </c>
      <c r="AP88" s="91"/>
    </row>
    <row r="89" spans="1:43" ht="15" customHeight="1" thickBot="1" x14ac:dyDescent="0.3">
      <c r="A89" s="72" t="s">
        <v>212</v>
      </c>
      <c r="B89" s="63"/>
      <c r="C89" s="73"/>
      <c r="D89" s="73"/>
      <c r="E89" s="96">
        <f>E83/(E83+F83)</f>
        <v>0.37313432835820898</v>
      </c>
      <c r="F89" s="95">
        <f>F83/(E83+F83)</f>
        <v>0.62686567164179108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99" t="s">
        <v>213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7"/>
      <c r="C94" s="108" t="s">
        <v>214</v>
      </c>
      <c r="D94" s="109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14"/>
      <c r="C95" s="102" t="s">
        <v>215</v>
      </c>
      <c r="D95" s="110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14"/>
      <c r="C96" s="100" t="s">
        <v>216</v>
      </c>
      <c r="D96" s="111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14" t="s">
        <v>74</v>
      </c>
      <c r="C97" s="101" t="s">
        <v>62</v>
      </c>
      <c r="D97" s="112">
        <v>4</v>
      </c>
    </row>
    <row r="98" spans="2:15" x14ac:dyDescent="0.25">
      <c r="B98" s="114" t="s">
        <v>76</v>
      </c>
      <c r="C98" s="101" t="s">
        <v>77</v>
      </c>
      <c r="D98" s="112">
        <v>5</v>
      </c>
    </row>
    <row r="99" spans="2:15" x14ac:dyDescent="0.25">
      <c r="B99" s="114" t="s">
        <v>217</v>
      </c>
      <c r="C99" s="101" t="s">
        <v>61</v>
      </c>
      <c r="D99" s="112">
        <v>4</v>
      </c>
    </row>
    <row r="100" spans="2:15" x14ac:dyDescent="0.25">
      <c r="B100" s="114"/>
      <c r="C100" s="100" t="s">
        <v>218</v>
      </c>
      <c r="D100" s="111">
        <f>D101</f>
        <v>17</v>
      </c>
      <c r="E100" s="1"/>
      <c r="N100" s="3"/>
      <c r="O100" s="2"/>
    </row>
    <row r="101" spans="2:15" x14ac:dyDescent="0.25">
      <c r="B101" s="114"/>
      <c r="C101" s="103" t="s">
        <v>219</v>
      </c>
      <c r="D101" s="113">
        <f>SUM(D102:D105)</f>
        <v>17</v>
      </c>
      <c r="E101" s="1"/>
    </row>
    <row r="102" spans="2:15" x14ac:dyDescent="0.25">
      <c r="B102" s="114" t="s">
        <v>232</v>
      </c>
      <c r="C102" s="101" t="s">
        <v>227</v>
      </c>
      <c r="D102" s="112">
        <v>4</v>
      </c>
      <c r="E102" s="1"/>
    </row>
    <row r="103" spans="2:15" x14ac:dyDescent="0.25">
      <c r="B103" s="114" t="s">
        <v>233</v>
      </c>
      <c r="C103" s="101" t="s">
        <v>228</v>
      </c>
      <c r="D103" s="112">
        <v>5</v>
      </c>
      <c r="E103" s="1"/>
    </row>
    <row r="104" spans="2:15" x14ac:dyDescent="0.25">
      <c r="B104" s="114" t="s">
        <v>234</v>
      </c>
      <c r="C104" s="101" t="s">
        <v>229</v>
      </c>
      <c r="D104" s="112">
        <v>4</v>
      </c>
      <c r="E104" s="1"/>
    </row>
    <row r="105" spans="2:15" x14ac:dyDescent="0.25">
      <c r="B105" s="114" t="s">
        <v>235</v>
      </c>
      <c r="C105" s="101" t="s">
        <v>230</v>
      </c>
      <c r="D105" s="112">
        <v>4</v>
      </c>
    </row>
    <row r="106" spans="2:15" x14ac:dyDescent="0.25">
      <c r="B106" s="114"/>
      <c r="C106" s="103" t="s">
        <v>220</v>
      </c>
      <c r="D106" s="113">
        <f>SUM(D107:D110)</f>
        <v>16</v>
      </c>
    </row>
    <row r="107" spans="2:15" x14ac:dyDescent="0.25">
      <c r="B107" s="114" t="s">
        <v>145</v>
      </c>
      <c r="C107" s="101" t="s">
        <v>146</v>
      </c>
      <c r="D107" s="112">
        <v>4</v>
      </c>
    </row>
    <row r="108" spans="2:15" x14ac:dyDescent="0.25">
      <c r="B108" s="114" t="s">
        <v>148</v>
      </c>
      <c r="C108" s="101" t="s">
        <v>149</v>
      </c>
      <c r="D108" s="112">
        <v>4</v>
      </c>
    </row>
    <row r="109" spans="2:15" x14ac:dyDescent="0.25">
      <c r="B109" s="114" t="s">
        <v>151</v>
      </c>
      <c r="C109" s="101" t="s">
        <v>152</v>
      </c>
      <c r="D109" s="112">
        <v>4</v>
      </c>
    </row>
    <row r="110" spans="2:15" x14ac:dyDescent="0.25">
      <c r="B110" s="114" t="s">
        <v>154</v>
      </c>
      <c r="C110" s="101" t="s">
        <v>155</v>
      </c>
      <c r="D110" s="112">
        <v>4</v>
      </c>
    </row>
    <row r="111" spans="2:15" x14ac:dyDescent="0.25">
      <c r="B111" s="114"/>
      <c r="C111" s="103" t="s">
        <v>221</v>
      </c>
      <c r="D111" s="113">
        <f>SUM(D112:D115)</f>
        <v>16</v>
      </c>
    </row>
    <row r="112" spans="2:15" x14ac:dyDescent="0.25">
      <c r="B112" s="114" t="s">
        <v>161</v>
      </c>
      <c r="C112" s="101" t="s">
        <v>162</v>
      </c>
      <c r="D112" s="112">
        <v>4</v>
      </c>
    </row>
    <row r="113" spans="2:4" x14ac:dyDescent="0.25">
      <c r="B113" s="114" t="s">
        <v>164</v>
      </c>
      <c r="C113" s="101" t="s">
        <v>132</v>
      </c>
      <c r="D113" s="112">
        <v>4</v>
      </c>
    </row>
    <row r="114" spans="2:4" x14ac:dyDescent="0.25">
      <c r="B114" s="114" t="s">
        <v>166</v>
      </c>
      <c r="C114" s="101" t="s">
        <v>167</v>
      </c>
      <c r="D114" s="112">
        <v>4</v>
      </c>
    </row>
    <row r="115" spans="2:4" ht="13.5" thickBot="1" x14ac:dyDescent="0.3">
      <c r="B115" s="115" t="s">
        <v>169</v>
      </c>
      <c r="C115" s="102" t="s">
        <v>170</v>
      </c>
      <c r="D115" s="110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  <mergeCell ref="AG84:AK84"/>
    <mergeCell ref="AL84:AP84"/>
    <mergeCell ref="AC74:AD74"/>
    <mergeCell ref="AC73:AD73"/>
    <mergeCell ref="AC71:AD71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6" priority="7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2025-05-20T13:16:33Z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