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orgács Anita\Desktop\"/>
    </mc:Choice>
  </mc:AlternateContent>
  <xr:revisionPtr revIDLastSave="0" documentId="13_ncr:1_{D34184EA-401D-4DEB-ADCA-FFDFB53ABA0C}" xr6:coauthVersionLast="47" xr6:coauthVersionMax="47" xr10:uidLastSave="{00000000-0000-0000-0000-000000000000}"/>
  <bookViews>
    <workbookView xWindow="2730" yWindow="930" windowWidth="19515" windowHeight="15270" xr2:uid="{00000000-000D-0000-FFFF-FFFF00000000}"/>
  </bookViews>
  <sheets>
    <sheet name="F TANTERV" sheetId="1" r:id="rId1"/>
  </sheets>
  <definedNames>
    <definedName name="_xlnm._FilterDatabase" localSheetId="0" hidden="1">'F TANTERV'!$A$1:$AB$45</definedName>
    <definedName name="_xlnm.Print_Area" localSheetId="0">'F TANTERV'!$A$1:$AA$58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K37" i="1"/>
  <c r="E22" i="1" l="1"/>
  <c r="E24" i="1"/>
  <c r="E31" i="1" l="1"/>
  <c r="F31" i="1"/>
  <c r="E32" i="1"/>
  <c r="F32" i="1"/>
  <c r="E33" i="1"/>
  <c r="F33" i="1"/>
  <c r="E34" i="1"/>
  <c r="F34" i="1"/>
  <c r="E15" i="1"/>
  <c r="F15" i="1"/>
  <c r="E16" i="1"/>
  <c r="F16" i="1"/>
  <c r="E17" i="1"/>
  <c r="E18" i="1"/>
  <c r="F18" i="1"/>
  <c r="E10" i="1"/>
  <c r="F10" i="1"/>
  <c r="E11" i="1"/>
  <c r="F11" i="1"/>
  <c r="E12" i="1"/>
  <c r="G8" i="1" l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E28" i="1"/>
  <c r="F28" i="1"/>
  <c r="E29" i="1"/>
  <c r="F29" i="1"/>
  <c r="E30" i="1"/>
  <c r="F30" i="1"/>
  <c r="F27" i="1"/>
  <c r="E27" i="1"/>
  <c r="F26" i="1"/>
  <c r="E26" i="1"/>
  <c r="F25" i="1"/>
  <c r="E25" i="1"/>
  <c r="F23" i="1"/>
  <c r="E23" i="1"/>
  <c r="F22" i="1"/>
  <c r="F21" i="1"/>
  <c r="E21" i="1"/>
  <c r="F14" i="1"/>
  <c r="E9" i="1"/>
  <c r="F8" i="1" l="1"/>
  <c r="E20" i="1"/>
  <c r="E19" i="1" s="1"/>
  <c r="F20" i="1"/>
  <c r="Z37" i="1" l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J37" i="1"/>
  <c r="I37" i="1"/>
  <c r="G37" i="1"/>
  <c r="F36" i="1"/>
  <c r="Z35" i="1"/>
  <c r="Z19" i="1" s="1"/>
  <c r="Y35" i="1"/>
  <c r="X35" i="1"/>
  <c r="X19" i="1" s="1"/>
  <c r="W35" i="1"/>
  <c r="W19" i="1" s="1"/>
  <c r="V35" i="1"/>
  <c r="V19" i="1" s="1"/>
  <c r="U35" i="1"/>
  <c r="U19" i="1" s="1"/>
  <c r="T35" i="1"/>
  <c r="T19" i="1" s="1"/>
  <c r="S35" i="1"/>
  <c r="S19" i="1" s="1"/>
  <c r="R35" i="1"/>
  <c r="R19" i="1" s="1"/>
  <c r="Q35" i="1"/>
  <c r="Q19" i="1" s="1"/>
  <c r="P35" i="1"/>
  <c r="P19" i="1" s="1"/>
  <c r="O35" i="1"/>
  <c r="O19" i="1" s="1"/>
  <c r="N35" i="1"/>
  <c r="N19" i="1" s="1"/>
  <c r="M35" i="1"/>
  <c r="M19" i="1" s="1"/>
  <c r="L35" i="1"/>
  <c r="L19" i="1" s="1"/>
  <c r="K35" i="1"/>
  <c r="K19" i="1" s="1"/>
  <c r="J35" i="1"/>
  <c r="J19" i="1" s="1"/>
  <c r="I35" i="1"/>
  <c r="I19" i="1" s="1"/>
  <c r="H35" i="1"/>
  <c r="H19" i="1" s="1"/>
  <c r="G35" i="1"/>
  <c r="G19" i="1" s="1"/>
  <c r="T42" i="1"/>
  <c r="E14" i="1"/>
  <c r="Z13" i="1"/>
  <c r="X13" i="1"/>
  <c r="W13" i="1"/>
  <c r="V13" i="1"/>
  <c r="U13" i="1"/>
  <c r="S13" i="1"/>
  <c r="R13" i="1"/>
  <c r="Q13" i="1"/>
  <c r="P13" i="1"/>
  <c r="N13" i="1"/>
  <c r="M13" i="1"/>
  <c r="L13" i="1"/>
  <c r="K13" i="1"/>
  <c r="I13" i="1"/>
  <c r="H13" i="1"/>
  <c r="G13" i="1"/>
  <c r="K40" i="1" l="1"/>
  <c r="Y19" i="1"/>
  <c r="Y42" i="1" s="1"/>
  <c r="E8" i="1"/>
  <c r="F37" i="1"/>
  <c r="F35" i="1"/>
  <c r="F19" i="1" s="1"/>
  <c r="R40" i="1"/>
  <c r="E37" i="1"/>
  <c r="W40" i="1"/>
  <c r="L40" i="1"/>
  <c r="M40" i="1"/>
  <c r="H40" i="1"/>
  <c r="E13" i="1"/>
  <c r="J44" i="1"/>
  <c r="J42" i="1"/>
  <c r="J41" i="1"/>
  <c r="O44" i="1"/>
  <c r="O41" i="1"/>
  <c r="N40" i="1"/>
  <c r="V40" i="1"/>
  <c r="F13" i="1"/>
  <c r="P40" i="1"/>
  <c r="I40" i="1"/>
  <c r="Q40" i="1"/>
  <c r="U40" i="1"/>
  <c r="Z40" i="1"/>
  <c r="S40" i="1"/>
  <c r="X40" i="1"/>
  <c r="G40" i="1"/>
  <c r="T45" i="1"/>
  <c r="O42" i="1"/>
  <c r="E40" i="1" l="1"/>
  <c r="Y45" i="1"/>
  <c r="F40" i="1"/>
  <c r="O45" i="1"/>
  <c r="E41" i="1"/>
  <c r="J45" i="1"/>
  <c r="E42" i="1"/>
  <c r="E44" i="1"/>
  <c r="E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OE</author>
  </authors>
  <commentList>
    <comment ref="CE2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OE:</t>
        </r>
        <r>
          <rPr>
            <sz val="9"/>
            <color indexed="81"/>
            <rFont val="Tahoma"/>
            <family val="2"/>
            <charset val="238"/>
          </rPr>
          <t xml:space="preserve">
Előkövetelmény törölve a GTI kérése alapján 2010. 06.07-én
 </t>
        </r>
      </text>
    </comment>
  </commentList>
</comments>
</file>

<file path=xl/sharedStrings.xml><?xml version="1.0" encoding="utf-8"?>
<sst xmlns="http://schemas.openxmlformats.org/spreadsheetml/2006/main" count="197" uniqueCount="127">
  <si>
    <t>MINTATANTERV</t>
  </si>
  <si>
    <t>Kereskedelem és marketing felsőoktatási szakképzés</t>
  </si>
  <si>
    <t>Levelező tagozat</t>
  </si>
  <si>
    <t xml:space="preserve">  heti óraszámokkal (ea, tgy., l.)) ; követelményekkel (k.); kreditekkel (kr.)</t>
  </si>
  <si>
    <t>Kód</t>
  </si>
  <si>
    <t>Tantárgyak</t>
  </si>
  <si>
    <t>elearning (blended)</t>
  </si>
  <si>
    <t xml:space="preserve">heti össz. </t>
  </si>
  <si>
    <t>Félévek</t>
  </si>
  <si>
    <t>Előtanulmányi követelmények</t>
  </si>
  <si>
    <t>óra</t>
  </si>
  <si>
    <t>kr..</t>
  </si>
  <si>
    <t>1.</t>
  </si>
  <si>
    <t>2.</t>
  </si>
  <si>
    <t>3.</t>
  </si>
  <si>
    <t>4.</t>
  </si>
  <si>
    <t>ea</t>
  </si>
  <si>
    <t>tgy</t>
  </si>
  <si>
    <t>l</t>
  </si>
  <si>
    <t>k</t>
  </si>
  <si>
    <t>kr</t>
  </si>
  <si>
    <t>A</t>
  </si>
  <si>
    <t xml:space="preserve">Közös kompetencia modul </t>
  </si>
  <si>
    <t>GMXMP1KFLF</t>
  </si>
  <si>
    <t>Munkaerő-piaci ismeretek</t>
  </si>
  <si>
    <t>é</t>
  </si>
  <si>
    <t>GKXNY2KFLF</t>
  </si>
  <si>
    <t>Idegen nyelvi alapszintű ismeretek</t>
  </si>
  <si>
    <t>GIXSP1KFLF</t>
  </si>
  <si>
    <t>Szakmai és pénzügyi információ feldolgozási ismeretek</t>
  </si>
  <si>
    <t>GUXKI1KFLF</t>
  </si>
  <si>
    <t>Kommunikációs ismeretek</t>
  </si>
  <si>
    <t>B</t>
  </si>
  <si>
    <t>Képzési terület és képzési ág szerinti modul</t>
  </si>
  <si>
    <t>5.</t>
  </si>
  <si>
    <t>GKEJO1KFLF</t>
  </si>
  <si>
    <t xml:space="preserve">Államigazgatási és jogi ismeretek </t>
  </si>
  <si>
    <t>elearning</t>
  </si>
  <si>
    <t>v</t>
  </si>
  <si>
    <t>6.</t>
  </si>
  <si>
    <t>GIEVG2KFLF</t>
  </si>
  <si>
    <t xml:space="preserve">Vállalkozásgazdaságtan </t>
  </si>
  <si>
    <t>blended</t>
  </si>
  <si>
    <t>7.</t>
  </si>
  <si>
    <t>GMEST2KFLF</t>
  </si>
  <si>
    <t>Statisztika</t>
  </si>
  <si>
    <t>8.</t>
  </si>
  <si>
    <t>GMEMD1KFLF</t>
  </si>
  <si>
    <t>Menedzsment alapjai</t>
  </si>
  <si>
    <t>9.</t>
  </si>
  <si>
    <t>GKXKG1KFLF</t>
  </si>
  <si>
    <t>Közgazdaságtani alapismeretek</t>
  </si>
  <si>
    <t>C</t>
  </si>
  <si>
    <t>C Szakképzési modul</t>
  </si>
  <si>
    <t>C/1 Szakirány szerinti modul</t>
  </si>
  <si>
    <t>10.</t>
  </si>
  <si>
    <t>GUEPK1KFLF</t>
  </si>
  <si>
    <t xml:space="preserve">Piackutatás és adatelemzés </t>
  </si>
  <si>
    <t>11.</t>
  </si>
  <si>
    <t>GKESU1KFLF</t>
  </si>
  <si>
    <t>Startup projektek gazdasági támogatása</t>
  </si>
  <si>
    <t>12.</t>
  </si>
  <si>
    <t>GKEPA1KFLF</t>
  </si>
  <si>
    <t>Pénzügyek alapjai</t>
  </si>
  <si>
    <t>13.</t>
  </si>
  <si>
    <t>GKEVP2KFLF</t>
  </si>
  <si>
    <t>Vállalkozások pénzügyei</t>
  </si>
  <si>
    <t xml:space="preserve">Pénzügyek alapjai </t>
  </si>
  <si>
    <t>14.</t>
  </si>
  <si>
    <t>GUEMA1KFLF</t>
  </si>
  <si>
    <t>Marketing alapjai</t>
  </si>
  <si>
    <t>15.</t>
  </si>
  <si>
    <t>GMESA1KFLF</t>
  </si>
  <si>
    <t>Számvitel alapjai</t>
  </si>
  <si>
    <t>16.</t>
  </si>
  <si>
    <t>GKEPM2KFLF</t>
  </si>
  <si>
    <t>Projektmenedzsment</t>
  </si>
  <si>
    <t>17.</t>
  </si>
  <si>
    <t>GUEVV2KFLF</t>
  </si>
  <si>
    <t>Válság- és változásmenedzsment</t>
  </si>
  <si>
    <t>18.</t>
  </si>
  <si>
    <t>GMXHR1KFLF</t>
  </si>
  <si>
    <t>HR menedzsment  és vezetési technikák</t>
  </si>
  <si>
    <t>19.</t>
  </si>
  <si>
    <t>GUEFM2KFLF</t>
  </si>
  <si>
    <t xml:space="preserve">Fogyasztói magatartás és szervezeti piacok </t>
  </si>
  <si>
    <t>20.</t>
  </si>
  <si>
    <t>GUENK1KFLF</t>
  </si>
  <si>
    <t xml:space="preserve">Nemzetközi kereskedelmi ismeretek </t>
  </si>
  <si>
    <t>21.</t>
  </si>
  <si>
    <t>GUEPR2KFLF</t>
  </si>
  <si>
    <t>PR és sajtókapcsolatok</t>
  </si>
  <si>
    <t>22.</t>
  </si>
  <si>
    <t>GIEEK1KFLF</t>
  </si>
  <si>
    <t>E-kereskedelem</t>
  </si>
  <si>
    <t>23.</t>
  </si>
  <si>
    <t>GUEIM1KFLF</t>
  </si>
  <si>
    <t>Integrált marketingkommunikáció</t>
  </si>
  <si>
    <t>C/2 Gyakorlati félév</t>
  </si>
  <si>
    <t>24.</t>
  </si>
  <si>
    <t>GUGSG2GKFLF</t>
  </si>
  <si>
    <t>Szakmai gyakorlat</t>
  </si>
  <si>
    <t>Kritérium tárgyak</t>
  </si>
  <si>
    <t>25.</t>
  </si>
  <si>
    <t>GDIPAT1BNF</t>
  </si>
  <si>
    <t>Patronálás</t>
  </si>
  <si>
    <t>a</t>
  </si>
  <si>
    <t>26.</t>
  </si>
  <si>
    <t>Testnevelés</t>
  </si>
  <si>
    <t>h</t>
  </si>
  <si>
    <t>Összesen</t>
  </si>
  <si>
    <t>aláírás (a)</t>
  </si>
  <si>
    <t>vizsga (v)</t>
  </si>
  <si>
    <t>háromfokozatú értékelés (h)</t>
  </si>
  <si>
    <t>Féléviközi teljesítmény (f)</t>
  </si>
  <si>
    <t>Összes követelmény</t>
  </si>
  <si>
    <t>Záróvizsga:</t>
  </si>
  <si>
    <t>e</t>
  </si>
  <si>
    <t>gy</t>
  </si>
  <si>
    <t>OTTESI1FLF</t>
  </si>
  <si>
    <t xml:space="preserve">Komplex szakmai ismeretek </t>
  </si>
  <si>
    <t>GUEMA1KFNF</t>
  </si>
  <si>
    <t>GUEPK1KFNF</t>
  </si>
  <si>
    <t>Marketingkommunikáció</t>
  </si>
  <si>
    <t>GUEIM1KFNF</t>
  </si>
  <si>
    <t>GUEPR2KFNF</t>
  </si>
  <si>
    <t>GUEFM2KFNF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</si>
</sst>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4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0" fontId="4" fillId="0" borderId="12" xfId="0" applyFont="1" applyBorder="1" applyAlignment="1">
      <alignment horizontal="right"/>
    </xf>
    <xf numFmtId="0" fontId="4" fillId="0" borderId="13" xfId="0" applyFont="1" applyBorder="1"/>
    <xf numFmtId="0" fontId="4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14" xfId="0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6" xfId="0" applyFont="1" applyBorder="1"/>
    <xf numFmtId="0" fontId="5" fillId="0" borderId="26" xfId="0" applyFont="1" applyBorder="1"/>
    <xf numFmtId="0" fontId="6" fillId="0" borderId="38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55" xfId="0" applyFont="1" applyBorder="1"/>
    <xf numFmtId="0" fontId="5" fillId="0" borderId="55" xfId="0" applyFont="1" applyBorder="1"/>
    <xf numFmtId="0" fontId="6" fillId="0" borderId="28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6" xfId="0" applyFont="1" applyBorder="1" applyAlignment="1">
      <alignment horizontal="center" wrapText="1"/>
    </xf>
    <xf numFmtId="0" fontId="6" fillId="0" borderId="65" xfId="0" applyFont="1" applyBorder="1"/>
    <xf numFmtId="0" fontId="5" fillId="0" borderId="65" xfId="0" applyFont="1" applyBorder="1"/>
    <xf numFmtId="0" fontId="6" fillId="0" borderId="4" xfId="0" applyFont="1" applyBorder="1" applyAlignment="1">
      <alignment horizontal="left"/>
    </xf>
    <xf numFmtId="0" fontId="6" fillId="0" borderId="4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8" xfId="0" applyFont="1" applyBorder="1"/>
    <xf numFmtId="0" fontId="6" fillId="0" borderId="20" xfId="0" applyFont="1" applyBorder="1"/>
    <xf numFmtId="0" fontId="5" fillId="0" borderId="21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4" xfId="0" applyFont="1" applyBorder="1"/>
    <xf numFmtId="0" fontId="5" fillId="0" borderId="56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37" xfId="0" applyFont="1" applyBorder="1"/>
    <xf numFmtId="0" fontId="5" fillId="0" borderId="27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0" xfId="0" applyFont="1" applyBorder="1"/>
    <xf numFmtId="0" fontId="7" fillId="0" borderId="14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25" xfId="0" applyFont="1" applyBorder="1" applyAlignment="1">
      <alignment horizontal="center"/>
    </xf>
    <xf numFmtId="0" fontId="6" fillId="2" borderId="78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6" fillId="0" borderId="25" xfId="0" applyFont="1" applyBorder="1"/>
    <xf numFmtId="0" fontId="9" fillId="0" borderId="79" xfId="0" applyFont="1" applyBorder="1" applyAlignment="1">
      <alignment horizontal="center"/>
    </xf>
    <xf numFmtId="0" fontId="6" fillId="0" borderId="79" xfId="0" applyFont="1" applyBorder="1"/>
    <xf numFmtId="0" fontId="6" fillId="2" borderId="7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vertical="center"/>
    </xf>
    <xf numFmtId="0" fontId="6" fillId="2" borderId="79" xfId="0" applyFont="1" applyFill="1" applyBorder="1"/>
    <xf numFmtId="0" fontId="5" fillId="2" borderId="30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6" fillId="0" borderId="7" xfId="0" applyFont="1" applyBorder="1"/>
    <xf numFmtId="0" fontId="6" fillId="3" borderId="43" xfId="0" applyFont="1" applyFill="1" applyBorder="1" applyAlignment="1">
      <alignment horizontal="center"/>
    </xf>
    <xf numFmtId="0" fontId="6" fillId="3" borderId="7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50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left" vertical="center"/>
    </xf>
    <xf numFmtId="0" fontId="5" fillId="0" borderId="47" xfId="0" applyFont="1" applyBorder="1"/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6" fillId="0" borderId="28" xfId="0" applyFont="1" applyBorder="1" applyAlignment="1">
      <alignment horizontal="center" wrapText="1"/>
    </xf>
    <xf numFmtId="0" fontId="5" fillId="0" borderId="34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9" fillId="0" borderId="80" xfId="0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5" fillId="2" borderId="57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81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6" fillId="0" borderId="82" xfId="0" applyFont="1" applyBorder="1"/>
    <xf numFmtId="0" fontId="6" fillId="3" borderId="84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85" xfId="0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0" fontId="6" fillId="0" borderId="87" xfId="0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3" borderId="20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3" borderId="20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65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2" borderId="83" xfId="0" applyFont="1" applyFill="1" applyBorder="1" applyAlignment="1">
      <alignment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88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vertical="center"/>
    </xf>
    <xf numFmtId="0" fontId="6" fillId="2" borderId="91" xfId="0" applyFont="1" applyFill="1" applyBorder="1" applyAlignment="1">
      <alignment vertical="center"/>
    </xf>
    <xf numFmtId="0" fontId="5" fillId="2" borderId="91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left" vertical="center"/>
    </xf>
    <xf numFmtId="0" fontId="5" fillId="2" borderId="91" xfId="0" applyFont="1" applyFill="1" applyBorder="1"/>
    <xf numFmtId="0" fontId="4" fillId="2" borderId="91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6" fillId="2" borderId="90" xfId="0" applyFont="1" applyFill="1" applyBorder="1"/>
    <xf numFmtId="0" fontId="6" fillId="2" borderId="90" xfId="0" applyFont="1" applyFill="1" applyBorder="1" applyAlignment="1">
      <alignment vertical="center"/>
    </xf>
    <xf numFmtId="0" fontId="5" fillId="2" borderId="91" xfId="0" applyFont="1" applyFill="1" applyBorder="1" applyAlignment="1">
      <alignment horizontal="left"/>
    </xf>
    <xf numFmtId="0" fontId="6" fillId="2" borderId="93" xfId="0" applyFont="1" applyFill="1" applyBorder="1" applyAlignment="1">
      <alignment vertical="center"/>
    </xf>
    <xf numFmtId="0" fontId="5" fillId="2" borderId="94" xfId="0" applyFont="1" applyFill="1" applyBorder="1"/>
    <xf numFmtId="0" fontId="5" fillId="2" borderId="94" xfId="0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center" vertical="center"/>
    </xf>
    <xf numFmtId="0" fontId="4" fillId="2" borderId="95" xfId="0" applyFont="1" applyFill="1" applyBorder="1" applyAlignment="1">
      <alignment horizontal="center" vertical="center"/>
    </xf>
    <xf numFmtId="0" fontId="6" fillId="2" borderId="96" xfId="0" applyFont="1" applyFill="1" applyBorder="1" applyAlignment="1">
      <alignment horizontal="center" vertical="center"/>
    </xf>
    <xf numFmtId="0" fontId="5" fillId="2" borderId="97" xfId="0" applyFont="1" applyFill="1" applyBorder="1" applyAlignment="1">
      <alignment horizontal="center" vertical="center"/>
    </xf>
    <xf numFmtId="0" fontId="6" fillId="2" borderId="98" xfId="0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W58"/>
  <sheetViews>
    <sheetView tabSelected="1" view="pageBreakPreview" zoomScale="90" zoomScaleNormal="90" zoomScaleSheetLayoutView="90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B48" sqref="B48:H57"/>
    </sheetView>
  </sheetViews>
  <sheetFormatPr defaultColWidth="9.140625" defaultRowHeight="12.75" x14ac:dyDescent="0.2"/>
  <cols>
    <col min="1" max="1" width="5.5703125" style="137" customWidth="1"/>
    <col min="2" max="2" width="12.7109375" customWidth="1"/>
    <col min="3" max="3" width="43.28515625" customWidth="1"/>
    <col min="4" max="4" width="7.42578125" style="137" customWidth="1"/>
    <col min="5" max="5" width="8" bestFit="1" customWidth="1"/>
    <col min="6" max="6" width="5.42578125" bestFit="1" customWidth="1"/>
    <col min="7" max="26" width="3.42578125" customWidth="1"/>
    <col min="27" max="27" width="27.7109375" style="2" customWidth="1"/>
  </cols>
  <sheetData>
    <row r="1" spans="1:27" ht="18" x14ac:dyDescent="0.25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</row>
    <row r="2" spans="1:27" ht="15" x14ac:dyDescent="0.25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</row>
    <row r="3" spans="1:27" ht="15" customHeight="1" x14ac:dyDescent="0.2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</row>
    <row r="4" spans="1:27" ht="13.5" thickBot="1" x14ac:dyDescent="0.25">
      <c r="A4" s="174" t="s">
        <v>3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</row>
    <row r="5" spans="1:27" ht="13.5" thickBot="1" x14ac:dyDescent="0.25">
      <c r="A5" s="175"/>
      <c r="B5" s="175" t="s">
        <v>4</v>
      </c>
      <c r="C5" s="177" t="s">
        <v>5</v>
      </c>
      <c r="D5" s="179" t="s">
        <v>6</v>
      </c>
      <c r="E5" s="182" t="s">
        <v>7</v>
      </c>
      <c r="F5" s="183"/>
      <c r="G5" s="184" t="s">
        <v>8</v>
      </c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60" t="s">
        <v>9</v>
      </c>
    </row>
    <row r="6" spans="1:27" ht="13.5" thickBot="1" x14ac:dyDescent="0.25">
      <c r="A6" s="176"/>
      <c r="B6" s="176"/>
      <c r="C6" s="178"/>
      <c r="D6" s="180"/>
      <c r="E6" s="163" t="s">
        <v>10</v>
      </c>
      <c r="F6" s="165" t="s">
        <v>11</v>
      </c>
      <c r="G6" s="5"/>
      <c r="H6" s="5"/>
      <c r="I6" s="6" t="s">
        <v>12</v>
      </c>
      <c r="J6" s="7"/>
      <c r="K6" s="8"/>
      <c r="L6" s="9"/>
      <c r="M6" s="10"/>
      <c r="N6" s="11" t="s">
        <v>13</v>
      </c>
      <c r="O6" s="12"/>
      <c r="P6" s="13"/>
      <c r="Q6" s="5"/>
      <c r="R6" s="5"/>
      <c r="S6" s="6" t="s">
        <v>14</v>
      </c>
      <c r="T6" s="7"/>
      <c r="U6" s="8"/>
      <c r="V6" s="9"/>
      <c r="W6" s="10"/>
      <c r="X6" s="11" t="s">
        <v>15</v>
      </c>
      <c r="Y6" s="12"/>
      <c r="Z6" s="13"/>
      <c r="AA6" s="161"/>
    </row>
    <row r="7" spans="1:27" ht="13.5" thickBot="1" x14ac:dyDescent="0.25">
      <c r="A7" s="176"/>
      <c r="B7" s="176"/>
      <c r="C7" s="178"/>
      <c r="D7" s="181"/>
      <c r="E7" s="164"/>
      <c r="F7" s="166"/>
      <c r="G7" s="14" t="s">
        <v>16</v>
      </c>
      <c r="H7" s="14" t="s">
        <v>17</v>
      </c>
      <c r="I7" s="15" t="s">
        <v>18</v>
      </c>
      <c r="J7" s="15" t="s">
        <v>19</v>
      </c>
      <c r="K7" s="121" t="s">
        <v>20</v>
      </c>
      <c r="L7" s="16" t="s">
        <v>16</v>
      </c>
      <c r="M7" s="14" t="s">
        <v>17</v>
      </c>
      <c r="N7" s="15" t="s">
        <v>18</v>
      </c>
      <c r="O7" s="15" t="s">
        <v>19</v>
      </c>
      <c r="P7" s="120" t="s">
        <v>20</v>
      </c>
      <c r="Q7" s="14" t="s">
        <v>16</v>
      </c>
      <c r="R7" s="14" t="s">
        <v>17</v>
      </c>
      <c r="S7" s="15" t="s">
        <v>18</v>
      </c>
      <c r="T7" s="15" t="s">
        <v>19</v>
      </c>
      <c r="U7" s="121" t="s">
        <v>20</v>
      </c>
      <c r="V7" s="16" t="s">
        <v>16</v>
      </c>
      <c r="W7" s="14" t="s">
        <v>17</v>
      </c>
      <c r="X7" s="15" t="s">
        <v>18</v>
      </c>
      <c r="Y7" s="15" t="s">
        <v>19</v>
      </c>
      <c r="Z7" s="120" t="s">
        <v>20</v>
      </c>
      <c r="AA7" s="162"/>
    </row>
    <row r="8" spans="1:27" ht="15" customHeight="1" thickBot="1" x14ac:dyDescent="0.25">
      <c r="A8" s="111" t="s">
        <v>21</v>
      </c>
      <c r="B8" s="167" t="s">
        <v>22</v>
      </c>
      <c r="C8" s="168"/>
      <c r="D8" s="104"/>
      <c r="E8" s="102">
        <f>SUM(E9:E12)</f>
        <v>50</v>
      </c>
      <c r="F8" s="102">
        <f t="shared" ref="F8:Z8" si="0">SUM(F9:F12)</f>
        <v>12</v>
      </c>
      <c r="G8" s="102">
        <f t="shared" si="0"/>
        <v>5</v>
      </c>
      <c r="H8" s="102">
        <f t="shared" si="0"/>
        <v>20</v>
      </c>
      <c r="I8" s="102">
        <f t="shared" si="0"/>
        <v>0</v>
      </c>
      <c r="J8" s="102">
        <f t="shared" si="0"/>
        <v>0</v>
      </c>
      <c r="K8" s="102">
        <f t="shared" si="0"/>
        <v>6</v>
      </c>
      <c r="L8" s="102">
        <f t="shared" si="0"/>
        <v>0</v>
      </c>
      <c r="M8" s="102">
        <f t="shared" si="0"/>
        <v>10</v>
      </c>
      <c r="N8" s="102">
        <f t="shared" si="0"/>
        <v>0</v>
      </c>
      <c r="O8" s="102">
        <f t="shared" si="0"/>
        <v>0</v>
      </c>
      <c r="P8" s="102">
        <f t="shared" si="0"/>
        <v>3</v>
      </c>
      <c r="Q8" s="102">
        <f t="shared" si="0"/>
        <v>10</v>
      </c>
      <c r="R8" s="102">
        <f t="shared" si="0"/>
        <v>5</v>
      </c>
      <c r="S8" s="102">
        <f t="shared" si="0"/>
        <v>0</v>
      </c>
      <c r="T8" s="102">
        <f t="shared" si="0"/>
        <v>0</v>
      </c>
      <c r="U8" s="102">
        <f t="shared" si="0"/>
        <v>3</v>
      </c>
      <c r="V8" s="102">
        <f t="shared" si="0"/>
        <v>0</v>
      </c>
      <c r="W8" s="102">
        <f t="shared" si="0"/>
        <v>0</v>
      </c>
      <c r="X8" s="102">
        <f t="shared" si="0"/>
        <v>0</v>
      </c>
      <c r="Y8" s="102">
        <f t="shared" si="0"/>
        <v>0</v>
      </c>
      <c r="Z8" s="102">
        <f t="shared" si="0"/>
        <v>0</v>
      </c>
      <c r="AA8" s="102"/>
    </row>
    <row r="9" spans="1:27" ht="15" customHeight="1" x14ac:dyDescent="0.2">
      <c r="A9" s="86" t="s">
        <v>12</v>
      </c>
      <c r="B9" s="20" t="s">
        <v>23</v>
      </c>
      <c r="C9" s="21" t="s">
        <v>24</v>
      </c>
      <c r="D9" s="62"/>
      <c r="E9" s="90">
        <f>G9+H9+I9+L9+M9+N9+Q9+R9+S9+V9+W9+X9</f>
        <v>15</v>
      </c>
      <c r="F9" s="63">
        <v>3</v>
      </c>
      <c r="G9" s="64"/>
      <c r="H9" s="64"/>
      <c r="I9" s="64"/>
      <c r="J9" s="64"/>
      <c r="K9" s="63"/>
      <c r="L9" s="66"/>
      <c r="M9" s="64"/>
      <c r="N9" s="64"/>
      <c r="O9" s="64"/>
      <c r="P9" s="63"/>
      <c r="Q9" s="66">
        <v>10</v>
      </c>
      <c r="R9" s="64">
        <v>5</v>
      </c>
      <c r="S9" s="64">
        <v>0</v>
      </c>
      <c r="T9" s="64" t="s">
        <v>25</v>
      </c>
      <c r="U9" s="63">
        <v>3</v>
      </c>
      <c r="V9" s="64"/>
      <c r="W9" s="64"/>
      <c r="X9" s="64"/>
      <c r="Y9" s="64"/>
      <c r="Z9" s="123"/>
      <c r="AA9" s="124"/>
    </row>
    <row r="10" spans="1:27" ht="15" customHeight="1" x14ac:dyDescent="0.2">
      <c r="A10" s="86" t="s">
        <v>13</v>
      </c>
      <c r="B10" s="20" t="s">
        <v>26</v>
      </c>
      <c r="C10" s="21" t="s">
        <v>27</v>
      </c>
      <c r="D10" s="62"/>
      <c r="E10" s="90">
        <f t="shared" ref="E10:E12" si="1">G10+H10+I10+L10+M10+N10+Q10+R10+S10+V10+W10+X10</f>
        <v>10</v>
      </c>
      <c r="F10" s="63">
        <f t="shared" ref="F10:F11" si="2">K10+P10+U10+Z10</f>
        <v>3</v>
      </c>
      <c r="G10" s="125"/>
      <c r="H10" s="125"/>
      <c r="I10" s="125"/>
      <c r="J10" s="125"/>
      <c r="K10" s="63"/>
      <c r="L10" s="64">
        <v>0</v>
      </c>
      <c r="M10" s="64">
        <v>10</v>
      </c>
      <c r="N10" s="64">
        <v>0</v>
      </c>
      <c r="O10" s="64" t="s">
        <v>25</v>
      </c>
      <c r="P10" s="63">
        <v>3</v>
      </c>
      <c r="Q10" s="66"/>
      <c r="R10" s="64"/>
      <c r="S10" s="64"/>
      <c r="T10" s="64"/>
      <c r="U10" s="63"/>
      <c r="V10" s="64"/>
      <c r="W10" s="64"/>
      <c r="X10" s="64"/>
      <c r="Y10" s="64"/>
      <c r="Z10" s="123"/>
      <c r="AA10" s="28"/>
    </row>
    <row r="11" spans="1:27" ht="15" customHeight="1" x14ac:dyDescent="0.2">
      <c r="A11" s="86" t="s">
        <v>14</v>
      </c>
      <c r="B11" s="20" t="s">
        <v>28</v>
      </c>
      <c r="C11" s="21" t="s">
        <v>29</v>
      </c>
      <c r="D11" s="62"/>
      <c r="E11" s="90">
        <f t="shared" si="1"/>
        <v>10</v>
      </c>
      <c r="F11" s="63">
        <f t="shared" si="2"/>
        <v>3</v>
      </c>
      <c r="G11" s="64">
        <v>0</v>
      </c>
      <c r="H11" s="64">
        <v>10</v>
      </c>
      <c r="I11" s="64">
        <v>0</v>
      </c>
      <c r="J11" s="64" t="s">
        <v>25</v>
      </c>
      <c r="K11" s="63">
        <v>3</v>
      </c>
      <c r="L11" s="126"/>
      <c r="M11" s="125"/>
      <c r="N11" s="125"/>
      <c r="O11" s="125"/>
      <c r="P11" s="127"/>
      <c r="Q11" s="64"/>
      <c r="R11" s="64"/>
      <c r="S11" s="64"/>
      <c r="T11" s="64"/>
      <c r="U11" s="63"/>
      <c r="V11" s="64"/>
      <c r="W11" s="64"/>
      <c r="X11" s="64"/>
      <c r="Y11" s="64"/>
      <c r="Z11" s="123"/>
      <c r="AA11" s="28"/>
    </row>
    <row r="12" spans="1:27" ht="15" customHeight="1" thickBot="1" x14ac:dyDescent="0.25">
      <c r="A12" s="86" t="s">
        <v>15</v>
      </c>
      <c r="B12" s="20" t="s">
        <v>30</v>
      </c>
      <c r="C12" s="21" t="s">
        <v>31</v>
      </c>
      <c r="D12" s="62"/>
      <c r="E12" s="90">
        <f t="shared" si="1"/>
        <v>15</v>
      </c>
      <c r="F12" s="63">
        <v>3</v>
      </c>
      <c r="G12" s="64">
        <v>5</v>
      </c>
      <c r="H12" s="64">
        <v>10</v>
      </c>
      <c r="I12" s="64">
        <v>0</v>
      </c>
      <c r="J12" s="64" t="s">
        <v>25</v>
      </c>
      <c r="K12" s="63">
        <v>3</v>
      </c>
      <c r="L12" s="64"/>
      <c r="M12" s="64"/>
      <c r="N12" s="64"/>
      <c r="O12" s="64"/>
      <c r="P12" s="63"/>
      <c r="Q12" s="126"/>
      <c r="R12" s="64"/>
      <c r="S12" s="64"/>
      <c r="T12" s="64"/>
      <c r="U12" s="65"/>
      <c r="V12" s="126"/>
      <c r="W12" s="64"/>
      <c r="X12" s="64"/>
      <c r="Y12" s="64"/>
      <c r="Z12" s="123"/>
      <c r="AA12" s="28"/>
    </row>
    <row r="13" spans="1:27" ht="15" customHeight="1" thickBot="1" x14ac:dyDescent="0.25">
      <c r="A13" s="103" t="s">
        <v>32</v>
      </c>
      <c r="B13" s="167" t="s">
        <v>33</v>
      </c>
      <c r="C13" s="168"/>
      <c r="D13" s="104"/>
      <c r="E13" s="105">
        <f>SUM(E14:E18)</f>
        <v>95</v>
      </c>
      <c r="F13" s="106">
        <f>SUM(F14:F18)</f>
        <v>21</v>
      </c>
      <c r="G13" s="107">
        <f>SUM(G14:G18)</f>
        <v>30</v>
      </c>
      <c r="H13" s="108">
        <f>SUM(H14:H18)</f>
        <v>25</v>
      </c>
      <c r="I13" s="108">
        <f>SUM(I14:I18)</f>
        <v>0</v>
      </c>
      <c r="J13" s="108"/>
      <c r="K13" s="109">
        <f>SUM(K14:K18)</f>
        <v>13</v>
      </c>
      <c r="L13" s="107">
        <f>SUM(L14:L18)</f>
        <v>20</v>
      </c>
      <c r="M13" s="108">
        <f>SUM(M14:M18)</f>
        <v>10</v>
      </c>
      <c r="N13" s="108">
        <f>SUM(N14:N18)</f>
        <v>10</v>
      </c>
      <c r="O13" s="108"/>
      <c r="P13" s="110">
        <f>SUM(P14:P18)</f>
        <v>8</v>
      </c>
      <c r="Q13" s="108">
        <f>SUM(Q14:Q18)</f>
        <v>0</v>
      </c>
      <c r="R13" s="108">
        <f>SUM(R14:R18)</f>
        <v>0</v>
      </c>
      <c r="S13" s="108">
        <f>SUM(S14:S18)</f>
        <v>0</v>
      </c>
      <c r="T13" s="108"/>
      <c r="U13" s="109">
        <f>SUM(U14:U18)</f>
        <v>0</v>
      </c>
      <c r="V13" s="107">
        <f>SUM(V14:V18)</f>
        <v>0</v>
      </c>
      <c r="W13" s="108">
        <f>SUM(W14:W18)</f>
        <v>0</v>
      </c>
      <c r="X13" s="108">
        <f>SUM(X14:X18)</f>
        <v>0</v>
      </c>
      <c r="Y13" s="108"/>
      <c r="Z13" s="110">
        <f>SUM(Z14:Z18)</f>
        <v>0</v>
      </c>
      <c r="AA13" s="102"/>
    </row>
    <row r="14" spans="1:27" ht="15" customHeight="1" x14ac:dyDescent="0.2">
      <c r="A14" s="128" t="s">
        <v>34</v>
      </c>
      <c r="B14" s="25" t="s">
        <v>35</v>
      </c>
      <c r="C14" s="26" t="s">
        <v>36</v>
      </c>
      <c r="D14" s="51" t="s">
        <v>37</v>
      </c>
      <c r="E14" s="90">
        <f t="shared" ref="E14" si="3">G14+H14+I14+L14+M14+N14+Q14+R14+S14+V14+W14+X14</f>
        <v>10</v>
      </c>
      <c r="F14" s="63">
        <f t="shared" ref="F14" si="4">K14+P14+U14+Z14</f>
        <v>3</v>
      </c>
      <c r="G14" s="54">
        <v>10</v>
      </c>
      <c r="H14" s="54">
        <v>0</v>
      </c>
      <c r="I14" s="54">
        <v>0</v>
      </c>
      <c r="J14" s="54" t="s">
        <v>38</v>
      </c>
      <c r="K14" s="53">
        <v>3</v>
      </c>
      <c r="L14" s="56"/>
      <c r="M14" s="54"/>
      <c r="N14" s="54"/>
      <c r="O14" s="54"/>
      <c r="P14" s="53"/>
      <c r="Q14" s="56"/>
      <c r="R14" s="54"/>
      <c r="S14" s="54"/>
      <c r="T14" s="54"/>
      <c r="U14" s="53"/>
      <c r="V14" s="54"/>
      <c r="W14" s="54"/>
      <c r="X14" s="54"/>
      <c r="Y14" s="54"/>
      <c r="Z14" s="129"/>
      <c r="AA14" s="27"/>
    </row>
    <row r="15" spans="1:27" ht="15" customHeight="1" x14ac:dyDescent="0.2">
      <c r="A15" s="86" t="s">
        <v>39</v>
      </c>
      <c r="B15" s="20" t="s">
        <v>40</v>
      </c>
      <c r="C15" s="21" t="s">
        <v>41</v>
      </c>
      <c r="D15" s="62" t="s">
        <v>42</v>
      </c>
      <c r="E15" s="90">
        <f t="shared" ref="E15:E18" si="5">G15+H15+I15+L15+M15+N15+Q15+R15+S15+V15+W15+X15</f>
        <v>20</v>
      </c>
      <c r="F15" s="63">
        <f t="shared" ref="F15:F18" si="6">K15+P15+U15+Z15</f>
        <v>4</v>
      </c>
      <c r="G15" s="64"/>
      <c r="H15" s="64"/>
      <c r="I15" s="64"/>
      <c r="J15" s="64"/>
      <c r="K15" s="63"/>
      <c r="L15" s="126">
        <v>10</v>
      </c>
      <c r="M15" s="125">
        <v>0</v>
      </c>
      <c r="N15" s="125">
        <v>10</v>
      </c>
      <c r="O15" s="125" t="s">
        <v>38</v>
      </c>
      <c r="P15" s="127">
        <v>4</v>
      </c>
      <c r="Q15" s="66"/>
      <c r="R15" s="64"/>
      <c r="S15" s="64"/>
      <c r="T15" s="64"/>
      <c r="U15" s="63"/>
      <c r="V15" s="64"/>
      <c r="W15" s="64"/>
      <c r="X15" s="64"/>
      <c r="Y15" s="64"/>
      <c r="Z15" s="130"/>
      <c r="AA15" s="28"/>
    </row>
    <row r="16" spans="1:27" ht="15" customHeight="1" x14ac:dyDescent="0.2">
      <c r="A16" s="86" t="s">
        <v>43</v>
      </c>
      <c r="B16" s="20" t="s">
        <v>44</v>
      </c>
      <c r="C16" s="21" t="s">
        <v>45</v>
      </c>
      <c r="D16" s="62" t="s">
        <v>42</v>
      </c>
      <c r="E16" s="90">
        <f t="shared" si="5"/>
        <v>20</v>
      </c>
      <c r="F16" s="63">
        <f t="shared" si="6"/>
        <v>4</v>
      </c>
      <c r="G16" s="64"/>
      <c r="H16" s="64"/>
      <c r="I16" s="64"/>
      <c r="J16" s="64"/>
      <c r="K16" s="63"/>
      <c r="L16" s="126">
        <v>10</v>
      </c>
      <c r="M16" s="125">
        <v>10</v>
      </c>
      <c r="N16" s="125">
        <v>0</v>
      </c>
      <c r="O16" s="125" t="s">
        <v>25</v>
      </c>
      <c r="P16" s="127">
        <v>4</v>
      </c>
      <c r="Q16" s="64"/>
      <c r="R16" s="64"/>
      <c r="S16" s="64"/>
      <c r="T16" s="64"/>
      <c r="U16" s="63"/>
      <c r="V16" s="64"/>
      <c r="W16" s="64"/>
      <c r="X16" s="64"/>
      <c r="Y16" s="64"/>
      <c r="Z16" s="130"/>
      <c r="AA16" s="29"/>
    </row>
    <row r="17" spans="1:621" ht="15" customHeight="1" x14ac:dyDescent="0.2">
      <c r="A17" s="86" t="s">
        <v>46</v>
      </c>
      <c r="B17" s="20" t="s">
        <v>47</v>
      </c>
      <c r="C17" s="21" t="s">
        <v>48</v>
      </c>
      <c r="D17" s="62" t="s">
        <v>42</v>
      </c>
      <c r="E17" s="90">
        <f t="shared" si="5"/>
        <v>20</v>
      </c>
      <c r="F17" s="63">
        <v>5</v>
      </c>
      <c r="G17" s="64">
        <v>10</v>
      </c>
      <c r="H17" s="64">
        <v>10</v>
      </c>
      <c r="I17" s="64">
        <v>0</v>
      </c>
      <c r="J17" s="64" t="s">
        <v>25</v>
      </c>
      <c r="K17" s="63">
        <v>5</v>
      </c>
      <c r="L17" s="64"/>
      <c r="M17" s="64"/>
      <c r="N17" s="64"/>
      <c r="O17" s="64"/>
      <c r="P17" s="64"/>
      <c r="Q17" s="126"/>
      <c r="R17" s="64"/>
      <c r="S17" s="64"/>
      <c r="T17" s="64"/>
      <c r="U17" s="65"/>
      <c r="V17" s="126"/>
      <c r="W17" s="64"/>
      <c r="X17" s="64"/>
      <c r="Y17" s="64"/>
      <c r="Z17" s="130"/>
      <c r="AA17" s="28"/>
    </row>
    <row r="18" spans="1:621" ht="15" customHeight="1" thickBot="1" x14ac:dyDescent="0.25">
      <c r="A18" s="131" t="s">
        <v>49</v>
      </c>
      <c r="B18" s="30" t="s">
        <v>50</v>
      </c>
      <c r="C18" s="31" t="s">
        <v>51</v>
      </c>
      <c r="D18" s="71"/>
      <c r="E18" s="139">
        <f t="shared" si="5"/>
        <v>25</v>
      </c>
      <c r="F18" s="76">
        <f t="shared" si="6"/>
        <v>5</v>
      </c>
      <c r="G18" s="132">
        <v>10</v>
      </c>
      <c r="H18" s="132">
        <v>15</v>
      </c>
      <c r="I18" s="132">
        <v>0</v>
      </c>
      <c r="J18" s="132" t="s">
        <v>38</v>
      </c>
      <c r="K18" s="73">
        <v>5</v>
      </c>
      <c r="L18" s="133"/>
      <c r="M18" s="132"/>
      <c r="N18" s="132"/>
      <c r="O18" s="132"/>
      <c r="P18" s="73"/>
      <c r="Q18" s="133"/>
      <c r="R18" s="132"/>
      <c r="S18" s="132"/>
      <c r="T18" s="132"/>
      <c r="U18" s="73"/>
      <c r="V18" s="132"/>
      <c r="W18" s="132"/>
      <c r="X18" s="132"/>
      <c r="Y18" s="132"/>
      <c r="Z18" s="134"/>
      <c r="AA18" s="28"/>
    </row>
    <row r="19" spans="1:621" ht="15" customHeight="1" thickBot="1" x14ac:dyDescent="0.25">
      <c r="A19" s="100" t="s">
        <v>52</v>
      </c>
      <c r="B19" s="169" t="s">
        <v>53</v>
      </c>
      <c r="C19" s="170"/>
      <c r="D19" s="147"/>
      <c r="E19" s="103">
        <f t="shared" ref="E19:Z19" si="7">E20+E35</f>
        <v>290</v>
      </c>
      <c r="F19" s="101">
        <f t="shared" si="7"/>
        <v>86</v>
      </c>
      <c r="G19" s="101">
        <f t="shared" si="7"/>
        <v>25</v>
      </c>
      <c r="H19" s="101">
        <f t="shared" si="7"/>
        <v>30</v>
      </c>
      <c r="I19" s="101">
        <f t="shared" si="7"/>
        <v>0</v>
      </c>
      <c r="J19" s="101">
        <f t="shared" si="7"/>
        <v>0</v>
      </c>
      <c r="K19" s="101">
        <f t="shared" si="7"/>
        <v>12</v>
      </c>
      <c r="L19" s="101">
        <f t="shared" si="7"/>
        <v>50</v>
      </c>
      <c r="M19" s="101">
        <f t="shared" si="7"/>
        <v>40</v>
      </c>
      <c r="N19" s="101">
        <f t="shared" si="7"/>
        <v>5</v>
      </c>
      <c r="O19" s="101">
        <f t="shared" si="7"/>
        <v>0</v>
      </c>
      <c r="P19" s="101">
        <f t="shared" si="7"/>
        <v>20</v>
      </c>
      <c r="Q19" s="101">
        <f t="shared" si="7"/>
        <v>45</v>
      </c>
      <c r="R19" s="101">
        <f t="shared" si="7"/>
        <v>40</v>
      </c>
      <c r="S19" s="101">
        <f t="shared" si="7"/>
        <v>15</v>
      </c>
      <c r="T19" s="101">
        <f t="shared" si="7"/>
        <v>0</v>
      </c>
      <c r="U19" s="101">
        <f t="shared" si="7"/>
        <v>24</v>
      </c>
      <c r="V19" s="101">
        <f t="shared" si="7"/>
        <v>0</v>
      </c>
      <c r="W19" s="101">
        <f t="shared" si="7"/>
        <v>0</v>
      </c>
      <c r="X19" s="101">
        <f t="shared" si="7"/>
        <v>0</v>
      </c>
      <c r="Y19" s="101">
        <f t="shared" si="7"/>
        <v>0</v>
      </c>
      <c r="Z19" s="101">
        <f t="shared" si="7"/>
        <v>30</v>
      </c>
      <c r="AA19" s="102"/>
    </row>
    <row r="20" spans="1:621" ht="15" customHeight="1" thickBot="1" x14ac:dyDescent="0.25">
      <c r="A20" s="22"/>
      <c r="B20" s="32" t="s">
        <v>54</v>
      </c>
      <c r="C20" s="32"/>
      <c r="D20" s="144"/>
      <c r="E20" s="22">
        <f t="shared" ref="E20:Z20" si="8">SUM(E21:E34)</f>
        <v>250</v>
      </c>
      <c r="F20" s="17">
        <f t="shared" si="8"/>
        <v>56</v>
      </c>
      <c r="G20" s="17">
        <f t="shared" si="8"/>
        <v>25</v>
      </c>
      <c r="H20" s="17">
        <f t="shared" si="8"/>
        <v>30</v>
      </c>
      <c r="I20" s="17">
        <f t="shared" si="8"/>
        <v>0</v>
      </c>
      <c r="J20" s="17">
        <f t="shared" si="8"/>
        <v>0</v>
      </c>
      <c r="K20" s="17">
        <f t="shared" si="8"/>
        <v>12</v>
      </c>
      <c r="L20" s="17">
        <f t="shared" si="8"/>
        <v>50</v>
      </c>
      <c r="M20" s="17">
        <f t="shared" si="8"/>
        <v>40</v>
      </c>
      <c r="N20" s="17">
        <f t="shared" si="8"/>
        <v>5</v>
      </c>
      <c r="O20" s="17">
        <f t="shared" si="8"/>
        <v>0</v>
      </c>
      <c r="P20" s="17">
        <f t="shared" si="8"/>
        <v>20</v>
      </c>
      <c r="Q20" s="17">
        <f t="shared" si="8"/>
        <v>45</v>
      </c>
      <c r="R20" s="17">
        <f t="shared" si="8"/>
        <v>40</v>
      </c>
      <c r="S20" s="17">
        <f t="shared" si="8"/>
        <v>15</v>
      </c>
      <c r="T20" s="17">
        <f t="shared" si="8"/>
        <v>0</v>
      </c>
      <c r="U20" s="17">
        <f t="shared" si="8"/>
        <v>24</v>
      </c>
      <c r="V20" s="17">
        <f t="shared" si="8"/>
        <v>0</v>
      </c>
      <c r="W20" s="17">
        <f t="shared" si="8"/>
        <v>0</v>
      </c>
      <c r="X20" s="17">
        <f t="shared" si="8"/>
        <v>0</v>
      </c>
      <c r="Y20" s="17">
        <f t="shared" si="8"/>
        <v>0</v>
      </c>
      <c r="Z20" s="17">
        <f t="shared" si="8"/>
        <v>0</v>
      </c>
      <c r="AA20" s="33"/>
    </row>
    <row r="21" spans="1:621" s="135" customFormat="1" ht="15" customHeight="1" x14ac:dyDescent="0.2">
      <c r="A21" s="86" t="s">
        <v>55</v>
      </c>
      <c r="B21" s="87" t="s">
        <v>56</v>
      </c>
      <c r="C21" s="119" t="s">
        <v>57</v>
      </c>
      <c r="D21" s="62" t="s">
        <v>42</v>
      </c>
      <c r="E21" s="88">
        <f>G21+H21+I21+L21+M21+N21+Q21+R21+S21+V21+W21+X21+AA21+AB21+AC21+AF21+AG21+AH21+AK21+AL21+AM21</f>
        <v>20</v>
      </c>
      <c r="F21" s="140">
        <f t="shared" ref="F21:F27" si="9">K21+P21+U21+Z21+AE21+AJ21+AO21</f>
        <v>4</v>
      </c>
      <c r="G21" s="97"/>
      <c r="H21" s="97"/>
      <c r="I21" s="97"/>
      <c r="J21" s="97"/>
      <c r="K21" s="141"/>
      <c r="L21" s="97"/>
      <c r="M21" s="97"/>
      <c r="N21" s="97"/>
      <c r="O21" s="97"/>
      <c r="P21" s="141"/>
      <c r="Q21" s="97">
        <v>10</v>
      </c>
      <c r="R21" s="97">
        <v>10</v>
      </c>
      <c r="S21" s="97">
        <v>0</v>
      </c>
      <c r="T21" s="97" t="s">
        <v>38</v>
      </c>
      <c r="U21" s="141">
        <v>4</v>
      </c>
      <c r="V21" s="97"/>
      <c r="W21" s="97"/>
      <c r="X21" s="97"/>
      <c r="Y21" s="97"/>
      <c r="Z21" s="141"/>
      <c r="AA21" s="27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</row>
    <row r="22" spans="1:621" ht="15" customHeight="1" x14ac:dyDescent="0.2">
      <c r="A22" s="86" t="s">
        <v>58</v>
      </c>
      <c r="B22" s="89" t="s">
        <v>59</v>
      </c>
      <c r="C22" s="119" t="s">
        <v>60</v>
      </c>
      <c r="D22" s="62" t="s">
        <v>42</v>
      </c>
      <c r="E22" s="88">
        <f>G22+H22+I22+L22+M22+N22+Q22+R22+S22+V22+W22+X22+AA22+AB22+AC22+AF22+AG22+AH22+AK22+AL22+AM22</f>
        <v>15</v>
      </c>
      <c r="F22" s="145">
        <f t="shared" si="9"/>
        <v>4</v>
      </c>
      <c r="G22" s="97"/>
      <c r="H22" s="97"/>
      <c r="I22" s="97"/>
      <c r="J22" s="97"/>
      <c r="K22" s="98"/>
      <c r="L22" s="97"/>
      <c r="M22" s="97"/>
      <c r="N22" s="97"/>
      <c r="O22" s="97"/>
      <c r="P22" s="98"/>
      <c r="Q22" s="64">
        <v>10</v>
      </c>
      <c r="R22" s="64">
        <v>0</v>
      </c>
      <c r="S22" s="64">
        <v>5</v>
      </c>
      <c r="T22" s="64" t="s">
        <v>25</v>
      </c>
      <c r="U22" s="52">
        <v>4</v>
      </c>
      <c r="V22" s="97"/>
      <c r="W22" s="97"/>
      <c r="X22" s="97"/>
      <c r="Y22" s="97"/>
      <c r="Z22" s="98"/>
      <c r="AA22" s="28"/>
    </row>
    <row r="23" spans="1:621" ht="15" customHeight="1" x14ac:dyDescent="0.2">
      <c r="A23" s="86" t="s">
        <v>61</v>
      </c>
      <c r="B23" s="91" t="s">
        <v>62</v>
      </c>
      <c r="C23" s="119" t="s">
        <v>63</v>
      </c>
      <c r="D23" s="62" t="s">
        <v>42</v>
      </c>
      <c r="E23" s="90">
        <f>G23+H23+I23+L23+M23+N23+Q23+R23+S23+V23+W23+X23+AA23+AB23+AC23+AF23+AG23+AH23+AK23+AL23+AM23</f>
        <v>15</v>
      </c>
      <c r="F23" s="145">
        <f t="shared" si="9"/>
        <v>4</v>
      </c>
      <c r="G23" s="97">
        <v>5</v>
      </c>
      <c r="H23" s="97">
        <v>10</v>
      </c>
      <c r="I23" s="97">
        <v>0</v>
      </c>
      <c r="J23" s="97" t="s">
        <v>25</v>
      </c>
      <c r="K23" s="98">
        <v>4</v>
      </c>
      <c r="L23" s="97"/>
      <c r="M23" s="97"/>
      <c r="N23" s="97"/>
      <c r="O23" s="97"/>
      <c r="P23" s="98"/>
      <c r="Q23" s="97"/>
      <c r="R23" s="97"/>
      <c r="S23" s="97"/>
      <c r="T23" s="97"/>
      <c r="U23" s="98"/>
      <c r="V23" s="97"/>
      <c r="W23" s="97"/>
      <c r="X23" s="97"/>
      <c r="Y23" s="97"/>
      <c r="Z23" s="98"/>
      <c r="AA23" s="27"/>
    </row>
    <row r="24" spans="1:621" ht="15" customHeight="1" x14ac:dyDescent="0.2">
      <c r="A24" s="86" t="s">
        <v>64</v>
      </c>
      <c r="B24" s="99" t="s">
        <v>65</v>
      </c>
      <c r="C24" s="119" t="s">
        <v>66</v>
      </c>
      <c r="D24" s="62" t="s">
        <v>42</v>
      </c>
      <c r="E24" s="90">
        <f>G24+H24+I24+L24+M24+N24+Q24+R24+S24+V24+W24+X24+AB24+AC24+AF24+AG24+AH24+AK24+AL24+AM24</f>
        <v>20</v>
      </c>
      <c r="F24" s="145">
        <v>4</v>
      </c>
      <c r="G24" s="97"/>
      <c r="H24" s="97"/>
      <c r="I24" s="97"/>
      <c r="J24" s="97"/>
      <c r="K24" s="98"/>
      <c r="L24" s="97">
        <v>10</v>
      </c>
      <c r="M24" s="97">
        <v>10</v>
      </c>
      <c r="N24" s="97">
        <v>0</v>
      </c>
      <c r="O24" s="97" t="s">
        <v>38</v>
      </c>
      <c r="P24" s="98">
        <v>4</v>
      </c>
      <c r="Q24" s="97"/>
      <c r="R24" s="97"/>
      <c r="S24" s="97"/>
      <c r="T24" s="97"/>
      <c r="U24" s="98"/>
      <c r="V24" s="97"/>
      <c r="W24" s="97"/>
      <c r="X24" s="97"/>
      <c r="Y24" s="97"/>
      <c r="Z24" s="98"/>
      <c r="AA24" s="28" t="s">
        <v>67</v>
      </c>
    </row>
    <row r="25" spans="1:621" s="135" customFormat="1" ht="15" customHeight="1" x14ac:dyDescent="0.2">
      <c r="A25" s="86" t="s">
        <v>68</v>
      </c>
      <c r="B25" s="87" t="s">
        <v>69</v>
      </c>
      <c r="C25" s="119" t="s">
        <v>70</v>
      </c>
      <c r="D25" s="62" t="s">
        <v>42</v>
      </c>
      <c r="E25" s="88">
        <f>G25+H25+I25+L25+M25+N25+Q25+R25+S25+V25+W25+X25+AA25+AB25+AC25+AF25+AG25+AH25+AK25+AL25+AM25</f>
        <v>20</v>
      </c>
      <c r="F25" s="145">
        <f t="shared" si="9"/>
        <v>4</v>
      </c>
      <c r="G25" s="97">
        <v>10</v>
      </c>
      <c r="H25" s="97">
        <v>10</v>
      </c>
      <c r="I25" s="97">
        <v>0</v>
      </c>
      <c r="J25" s="97" t="s">
        <v>38</v>
      </c>
      <c r="K25" s="98">
        <v>4</v>
      </c>
      <c r="L25" s="97"/>
      <c r="M25" s="97"/>
      <c r="N25" s="97"/>
      <c r="O25" s="97"/>
      <c r="P25" s="98"/>
      <c r="Q25" s="97"/>
      <c r="R25" s="97"/>
      <c r="S25" s="97"/>
      <c r="T25" s="97"/>
      <c r="U25" s="98"/>
      <c r="V25" s="97"/>
      <c r="W25" s="97"/>
      <c r="X25" s="97"/>
      <c r="Y25" s="97"/>
      <c r="Z25" s="98"/>
      <c r="AA25" s="27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</row>
    <row r="26" spans="1:621" s="135" customFormat="1" ht="15" customHeight="1" x14ac:dyDescent="0.2">
      <c r="A26" s="86" t="s">
        <v>71</v>
      </c>
      <c r="B26" s="92" t="s">
        <v>72</v>
      </c>
      <c r="C26" s="119" t="s">
        <v>73</v>
      </c>
      <c r="D26" s="62" t="s">
        <v>42</v>
      </c>
      <c r="E26" s="93">
        <f>G26+H26+I26+L26+M26+N26+Q26+R26+S26+V26+W26+X26+AA26+AB26+AC26+AF26+AG26+AH26+AK26+AL26+AM26</f>
        <v>20</v>
      </c>
      <c r="F26" s="90">
        <f t="shared" si="9"/>
        <v>4</v>
      </c>
      <c r="G26" s="97">
        <v>10</v>
      </c>
      <c r="H26" s="97">
        <v>10</v>
      </c>
      <c r="I26" s="97">
        <v>0</v>
      </c>
      <c r="J26" s="97" t="s">
        <v>38</v>
      </c>
      <c r="K26" s="98">
        <v>4</v>
      </c>
      <c r="L26" s="97"/>
      <c r="M26" s="97"/>
      <c r="N26" s="97"/>
      <c r="O26" s="97"/>
      <c r="P26" s="98"/>
      <c r="Q26" s="97"/>
      <c r="R26" s="97"/>
      <c r="S26" s="97"/>
      <c r="T26" s="97"/>
      <c r="U26" s="98"/>
      <c r="V26" s="97"/>
      <c r="W26" s="97"/>
      <c r="X26" s="97"/>
      <c r="Y26" s="97"/>
      <c r="Z26" s="98"/>
      <c r="AA26" s="28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</row>
    <row r="27" spans="1:621" s="135" customFormat="1" ht="15" customHeight="1" x14ac:dyDescent="0.2">
      <c r="A27" s="94" t="s">
        <v>74</v>
      </c>
      <c r="B27" s="95" t="s">
        <v>75</v>
      </c>
      <c r="C27" s="119" t="s">
        <v>76</v>
      </c>
      <c r="D27" s="62" t="s">
        <v>42</v>
      </c>
      <c r="E27" s="93">
        <f>G27+H27+I27+L27+M27+N27+Q27+R27+S27+V27+W27+X27+AA27+AB27+AC27+AF27+AG27+AH27+AK27+AL27+AM27</f>
        <v>20</v>
      </c>
      <c r="F27" s="90">
        <f t="shared" si="9"/>
        <v>4</v>
      </c>
      <c r="G27" s="97"/>
      <c r="H27" s="97"/>
      <c r="I27" s="97"/>
      <c r="J27" s="97"/>
      <c r="K27" s="98"/>
      <c r="L27" s="97">
        <v>10</v>
      </c>
      <c r="M27" s="97">
        <v>10</v>
      </c>
      <c r="N27" s="97">
        <v>0</v>
      </c>
      <c r="O27" s="97" t="s">
        <v>25</v>
      </c>
      <c r="P27" s="98">
        <v>4</v>
      </c>
      <c r="Q27" s="97"/>
      <c r="R27" s="97"/>
      <c r="S27" s="97"/>
      <c r="T27" s="97"/>
      <c r="U27" s="98"/>
      <c r="V27" s="97"/>
      <c r="W27" s="97"/>
      <c r="X27" s="97"/>
      <c r="Y27" s="97"/>
      <c r="Z27" s="98"/>
      <c r="AA27" s="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</row>
    <row r="28" spans="1:621" ht="15" customHeight="1" x14ac:dyDescent="0.2">
      <c r="A28" s="94" t="s">
        <v>77</v>
      </c>
      <c r="B28" s="96" t="s">
        <v>78</v>
      </c>
      <c r="C28" s="119" t="s">
        <v>79</v>
      </c>
      <c r="D28" s="62" t="s">
        <v>42</v>
      </c>
      <c r="E28" s="93">
        <f t="shared" ref="E28:E30" si="10">G28+H28+I28+L28+M28+N28+Q28+R28+S28+V28+W28+X28+AA28+AB28+AC28+AF28+AG28+AH28+AK28+AL28+AM28</f>
        <v>20</v>
      </c>
      <c r="F28" s="90">
        <f t="shared" ref="F28:F30" si="11">K28+P28+U28+Z28+AE28+AJ28+AO28</f>
        <v>4</v>
      </c>
      <c r="G28" s="97"/>
      <c r="H28" s="97"/>
      <c r="I28" s="97"/>
      <c r="J28" s="97"/>
      <c r="K28" s="98"/>
      <c r="L28" s="97">
        <v>10</v>
      </c>
      <c r="M28" s="97">
        <v>10</v>
      </c>
      <c r="N28" s="97">
        <v>0</v>
      </c>
      <c r="O28" s="97" t="s">
        <v>25</v>
      </c>
      <c r="P28" s="98">
        <v>4</v>
      </c>
      <c r="Q28" s="97"/>
      <c r="R28" s="97"/>
      <c r="S28" s="97"/>
      <c r="T28" s="97"/>
      <c r="U28" s="98"/>
      <c r="V28" s="97"/>
      <c r="W28" s="97"/>
      <c r="X28" s="97"/>
      <c r="Y28" s="97"/>
      <c r="Z28" s="98"/>
      <c r="AA28" s="28"/>
    </row>
    <row r="29" spans="1:621" s="135" customFormat="1" ht="15" customHeight="1" x14ac:dyDescent="0.2">
      <c r="A29" s="94" t="s">
        <v>80</v>
      </c>
      <c r="B29" s="95" t="s">
        <v>81</v>
      </c>
      <c r="C29" s="119" t="s">
        <v>82</v>
      </c>
      <c r="D29" s="62"/>
      <c r="E29" s="93">
        <f t="shared" si="10"/>
        <v>15</v>
      </c>
      <c r="F29" s="90">
        <f t="shared" si="11"/>
        <v>4</v>
      </c>
      <c r="G29" s="97"/>
      <c r="H29" s="97"/>
      <c r="I29" s="97"/>
      <c r="J29" s="97"/>
      <c r="K29" s="98"/>
      <c r="L29" s="97"/>
      <c r="M29" s="97"/>
      <c r="N29" s="97"/>
      <c r="O29" s="97"/>
      <c r="P29" s="98"/>
      <c r="Q29" s="97">
        <v>5</v>
      </c>
      <c r="R29" s="97">
        <v>10</v>
      </c>
      <c r="S29" s="97">
        <v>0</v>
      </c>
      <c r="T29" s="97" t="s">
        <v>25</v>
      </c>
      <c r="U29" s="98">
        <v>4</v>
      </c>
      <c r="V29" s="97"/>
      <c r="W29" s="97"/>
      <c r="X29" s="97"/>
      <c r="Y29" s="97"/>
      <c r="Z29" s="98"/>
      <c r="AA29" s="27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</row>
    <row r="30" spans="1:621" s="135" customFormat="1" ht="15" customHeight="1" x14ac:dyDescent="0.2">
      <c r="A30" s="94" t="s">
        <v>83</v>
      </c>
      <c r="B30" s="95" t="s">
        <v>84</v>
      </c>
      <c r="C30" s="119" t="s">
        <v>85</v>
      </c>
      <c r="D30" s="62" t="s">
        <v>42</v>
      </c>
      <c r="E30" s="93">
        <f t="shared" si="10"/>
        <v>20</v>
      </c>
      <c r="F30" s="90">
        <f t="shared" si="11"/>
        <v>4</v>
      </c>
      <c r="G30" s="97"/>
      <c r="H30" s="97"/>
      <c r="I30" s="97"/>
      <c r="J30" s="97"/>
      <c r="K30" s="98"/>
      <c r="L30" s="97">
        <v>10</v>
      </c>
      <c r="M30" s="97">
        <v>10</v>
      </c>
      <c r="N30" s="97">
        <v>0</v>
      </c>
      <c r="O30" s="97" t="s">
        <v>38</v>
      </c>
      <c r="P30" s="98">
        <v>4</v>
      </c>
      <c r="Q30" s="97"/>
      <c r="R30" s="97"/>
      <c r="S30" s="97"/>
      <c r="T30" s="97"/>
      <c r="U30" s="98"/>
      <c r="V30" s="97"/>
      <c r="W30" s="97"/>
      <c r="X30" s="97"/>
      <c r="Y30" s="97"/>
      <c r="Z30" s="98"/>
      <c r="AA30" s="28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</row>
    <row r="31" spans="1:621" s="135" customFormat="1" ht="15" customHeight="1" x14ac:dyDescent="0.2">
      <c r="A31" s="94" t="s">
        <v>86</v>
      </c>
      <c r="B31" s="95" t="s">
        <v>87</v>
      </c>
      <c r="C31" s="119" t="s">
        <v>88</v>
      </c>
      <c r="D31" s="62" t="s">
        <v>42</v>
      </c>
      <c r="E31" s="93">
        <f t="shared" ref="E31:E34" si="12">G31+H31+I31+L31+M31+N31+Q31+R31+S31+V31+W31+X31+AA31+AB31+AC31+AF31+AG31+AH31+AK31+AL31+AM31</f>
        <v>15</v>
      </c>
      <c r="F31" s="90">
        <f t="shared" ref="F31:F34" si="13">K31+P31+U31+Z31+AE31+AJ31+AO31</f>
        <v>4</v>
      </c>
      <c r="G31" s="97"/>
      <c r="H31" s="97"/>
      <c r="I31" s="97"/>
      <c r="J31" s="97"/>
      <c r="K31" s="98"/>
      <c r="L31" s="97"/>
      <c r="M31" s="97"/>
      <c r="N31" s="97"/>
      <c r="O31" s="97"/>
      <c r="P31" s="98"/>
      <c r="Q31" s="97">
        <v>5</v>
      </c>
      <c r="R31" s="97">
        <v>10</v>
      </c>
      <c r="S31" s="97">
        <v>0</v>
      </c>
      <c r="T31" s="97" t="s">
        <v>25</v>
      </c>
      <c r="U31" s="98">
        <v>4</v>
      </c>
      <c r="V31" s="97"/>
      <c r="W31" s="97"/>
      <c r="X31" s="97"/>
      <c r="Y31" s="97"/>
      <c r="Z31" s="98"/>
      <c r="AA31" s="27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</row>
    <row r="32" spans="1:621" s="135" customFormat="1" ht="15" customHeight="1" x14ac:dyDescent="0.2">
      <c r="A32" s="94" t="s">
        <v>89</v>
      </c>
      <c r="B32" s="87" t="s">
        <v>90</v>
      </c>
      <c r="C32" s="119" t="s">
        <v>91</v>
      </c>
      <c r="D32" s="62" t="s">
        <v>42</v>
      </c>
      <c r="E32" s="93">
        <f t="shared" si="12"/>
        <v>15</v>
      </c>
      <c r="F32" s="90">
        <f t="shared" si="13"/>
        <v>4</v>
      </c>
      <c r="G32" s="97"/>
      <c r="H32" s="97"/>
      <c r="I32" s="97"/>
      <c r="J32" s="97"/>
      <c r="K32" s="98"/>
      <c r="L32" s="64">
        <v>10</v>
      </c>
      <c r="M32" s="64">
        <v>0</v>
      </c>
      <c r="N32" s="64">
        <v>5</v>
      </c>
      <c r="O32" s="64" t="s">
        <v>25</v>
      </c>
      <c r="P32" s="52">
        <v>4</v>
      </c>
      <c r="Q32" s="97"/>
      <c r="R32" s="97"/>
      <c r="S32" s="97"/>
      <c r="T32" s="97"/>
      <c r="U32" s="98"/>
      <c r="V32" s="97"/>
      <c r="W32" s="97"/>
      <c r="X32" s="97"/>
      <c r="Y32" s="97"/>
      <c r="Z32" s="98"/>
      <c r="AA32" s="28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</row>
    <row r="33" spans="1:621" s="135" customFormat="1" ht="15" customHeight="1" x14ac:dyDescent="0.2">
      <c r="A33" s="94" t="s">
        <v>92</v>
      </c>
      <c r="B33" s="95" t="s">
        <v>93</v>
      </c>
      <c r="C33" s="118" t="s">
        <v>94</v>
      </c>
      <c r="D33" s="62" t="s">
        <v>42</v>
      </c>
      <c r="E33" s="93">
        <f t="shared" si="12"/>
        <v>15</v>
      </c>
      <c r="F33" s="90">
        <f t="shared" si="13"/>
        <v>4</v>
      </c>
      <c r="G33" s="97"/>
      <c r="H33" s="97"/>
      <c r="I33" s="97"/>
      <c r="J33" s="97"/>
      <c r="K33" s="98"/>
      <c r="L33" s="97"/>
      <c r="M33" s="97"/>
      <c r="N33" s="97"/>
      <c r="O33" s="97"/>
      <c r="P33" s="98"/>
      <c r="Q33" s="97">
        <v>5</v>
      </c>
      <c r="R33" s="97">
        <v>0</v>
      </c>
      <c r="S33" s="97">
        <v>10</v>
      </c>
      <c r="T33" s="97" t="s">
        <v>25</v>
      </c>
      <c r="U33" s="98">
        <v>4</v>
      </c>
      <c r="V33" s="97"/>
      <c r="W33" s="97"/>
      <c r="X33" s="97"/>
      <c r="Y33" s="97"/>
      <c r="Z33" s="98"/>
      <c r="AA33" s="27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</row>
    <row r="34" spans="1:621" s="135" customFormat="1" ht="15" customHeight="1" thickBot="1" x14ac:dyDescent="0.25">
      <c r="A34" s="94" t="s">
        <v>95</v>
      </c>
      <c r="B34" s="95" t="s">
        <v>96</v>
      </c>
      <c r="C34" s="136" t="s">
        <v>97</v>
      </c>
      <c r="D34" s="62" t="s">
        <v>42</v>
      </c>
      <c r="E34" s="93">
        <f t="shared" si="12"/>
        <v>20</v>
      </c>
      <c r="F34" s="90">
        <f t="shared" si="13"/>
        <v>4</v>
      </c>
      <c r="G34" s="97"/>
      <c r="H34" s="97"/>
      <c r="I34" s="97"/>
      <c r="J34" s="97"/>
      <c r="K34" s="98"/>
      <c r="L34" s="97"/>
      <c r="M34" s="97"/>
      <c r="N34" s="97"/>
      <c r="O34" s="97"/>
      <c r="P34" s="98"/>
      <c r="Q34" s="97">
        <v>10</v>
      </c>
      <c r="R34" s="97">
        <v>10</v>
      </c>
      <c r="S34" s="97">
        <v>0</v>
      </c>
      <c r="T34" s="97" t="s">
        <v>25</v>
      </c>
      <c r="U34" s="98">
        <v>4</v>
      </c>
      <c r="V34" s="97"/>
      <c r="W34" s="97"/>
      <c r="X34" s="97"/>
      <c r="Y34" s="97"/>
      <c r="Z34" s="98"/>
      <c r="AA34" s="28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</row>
    <row r="35" spans="1:621" ht="15" customHeight="1" thickBot="1" x14ac:dyDescent="0.25">
      <c r="A35" s="22"/>
      <c r="B35" s="156" t="s">
        <v>98</v>
      </c>
      <c r="C35" s="157"/>
      <c r="D35" s="34"/>
      <c r="E35" s="35">
        <v>40</v>
      </c>
      <c r="F35" s="36">
        <f>K35+P35+U35+Z35</f>
        <v>30</v>
      </c>
      <c r="G35" s="37">
        <f t="shared" ref="G35:Z35" si="14">SUM(G36:G36)</f>
        <v>0</v>
      </c>
      <c r="H35" s="38">
        <f t="shared" si="14"/>
        <v>0</v>
      </c>
      <c r="I35" s="38">
        <f t="shared" si="14"/>
        <v>0</v>
      </c>
      <c r="J35" s="38">
        <f t="shared" si="14"/>
        <v>0</v>
      </c>
      <c r="K35" s="39">
        <f t="shared" si="14"/>
        <v>0</v>
      </c>
      <c r="L35" s="37">
        <f t="shared" si="14"/>
        <v>0</v>
      </c>
      <c r="M35" s="38">
        <f t="shared" si="14"/>
        <v>0</v>
      </c>
      <c r="N35" s="38">
        <f t="shared" si="14"/>
        <v>0</v>
      </c>
      <c r="O35" s="38">
        <f t="shared" si="14"/>
        <v>0</v>
      </c>
      <c r="P35" s="39">
        <f t="shared" si="14"/>
        <v>0</v>
      </c>
      <c r="Q35" s="37">
        <f t="shared" si="14"/>
        <v>0</v>
      </c>
      <c r="R35" s="38">
        <f t="shared" si="14"/>
        <v>0</v>
      </c>
      <c r="S35" s="38">
        <f t="shared" si="14"/>
        <v>0</v>
      </c>
      <c r="T35" s="38">
        <f t="shared" si="14"/>
        <v>0</v>
      </c>
      <c r="U35" s="39">
        <f t="shared" si="14"/>
        <v>0</v>
      </c>
      <c r="V35" s="37">
        <f t="shared" si="14"/>
        <v>0</v>
      </c>
      <c r="W35" s="38">
        <f t="shared" si="14"/>
        <v>0</v>
      </c>
      <c r="X35" s="38">
        <f t="shared" si="14"/>
        <v>0</v>
      </c>
      <c r="Y35" s="38">
        <f t="shared" si="14"/>
        <v>0</v>
      </c>
      <c r="Z35" s="39">
        <f t="shared" si="14"/>
        <v>30</v>
      </c>
      <c r="AA35" s="17"/>
    </row>
    <row r="36" spans="1:621" ht="15" customHeight="1" thickBot="1" x14ac:dyDescent="0.25">
      <c r="A36" s="86" t="s">
        <v>99</v>
      </c>
      <c r="B36" s="20" t="s">
        <v>100</v>
      </c>
      <c r="C36" s="21" t="s">
        <v>101</v>
      </c>
      <c r="D36" s="62"/>
      <c r="E36" s="122">
        <v>40</v>
      </c>
      <c r="F36" s="63">
        <f>K36+P36+U36+Z36</f>
        <v>30</v>
      </c>
      <c r="G36" s="64"/>
      <c r="H36" s="64"/>
      <c r="I36" s="64"/>
      <c r="J36" s="64"/>
      <c r="K36" s="63"/>
      <c r="L36" s="66"/>
      <c r="M36" s="64"/>
      <c r="N36" s="64"/>
      <c r="O36" s="64"/>
      <c r="P36" s="63"/>
      <c r="Q36" s="66"/>
      <c r="R36" s="64"/>
      <c r="S36" s="64"/>
      <c r="T36" s="64"/>
      <c r="U36" s="63"/>
      <c r="V36" s="64">
        <v>0</v>
      </c>
      <c r="W36" s="64">
        <v>0</v>
      </c>
      <c r="X36" s="64">
        <v>0</v>
      </c>
      <c r="Y36" s="64" t="s">
        <v>25</v>
      </c>
      <c r="Z36" s="123">
        <v>30</v>
      </c>
      <c r="AA36" s="124"/>
    </row>
    <row r="37" spans="1:621" ht="15" customHeight="1" thickBot="1" x14ac:dyDescent="0.25">
      <c r="A37" s="103"/>
      <c r="B37" s="158" t="s">
        <v>102</v>
      </c>
      <c r="C37" s="159"/>
      <c r="D37" s="112"/>
      <c r="E37" s="113">
        <f>G37+H37+I37+L37+M37+N37+Q37+R37+S37+V37+W37+X37</f>
        <v>11</v>
      </c>
      <c r="F37" s="114">
        <f>K37+P37+U37+Z37</f>
        <v>1</v>
      </c>
      <c r="G37" s="115">
        <f t="shared" ref="G37:Z37" si="15">SUM(G38:G38)</f>
        <v>0</v>
      </c>
      <c r="H37" s="116">
        <v>11</v>
      </c>
      <c r="I37" s="116">
        <f t="shared" si="15"/>
        <v>0</v>
      </c>
      <c r="J37" s="116">
        <f t="shared" si="15"/>
        <v>0</v>
      </c>
      <c r="K37" s="117">
        <f>SUM(K38:K39)</f>
        <v>1</v>
      </c>
      <c r="L37" s="115">
        <f t="shared" si="15"/>
        <v>0</v>
      </c>
      <c r="M37" s="116">
        <f t="shared" si="15"/>
        <v>0</v>
      </c>
      <c r="N37" s="116">
        <f t="shared" si="15"/>
        <v>0</v>
      </c>
      <c r="O37" s="116">
        <f t="shared" si="15"/>
        <v>0</v>
      </c>
      <c r="P37" s="117">
        <f t="shared" si="15"/>
        <v>0</v>
      </c>
      <c r="Q37" s="115">
        <f t="shared" si="15"/>
        <v>0</v>
      </c>
      <c r="R37" s="116">
        <f t="shared" si="15"/>
        <v>0</v>
      </c>
      <c r="S37" s="116">
        <f t="shared" si="15"/>
        <v>0</v>
      </c>
      <c r="T37" s="116">
        <f t="shared" si="15"/>
        <v>0</v>
      </c>
      <c r="U37" s="117">
        <f t="shared" si="15"/>
        <v>0</v>
      </c>
      <c r="V37" s="115">
        <f t="shared" si="15"/>
        <v>0</v>
      </c>
      <c r="W37" s="116">
        <f t="shared" si="15"/>
        <v>0</v>
      </c>
      <c r="X37" s="116">
        <f t="shared" si="15"/>
        <v>0</v>
      </c>
      <c r="Y37" s="116">
        <f t="shared" si="15"/>
        <v>0</v>
      </c>
      <c r="Z37" s="117">
        <f t="shared" si="15"/>
        <v>0</v>
      </c>
      <c r="AA37" s="102"/>
    </row>
    <row r="38" spans="1:621" ht="15" customHeight="1" x14ac:dyDescent="0.2">
      <c r="A38" s="86" t="s">
        <v>103</v>
      </c>
      <c r="B38" s="146" t="s">
        <v>104</v>
      </c>
      <c r="C38" s="21" t="s">
        <v>105</v>
      </c>
      <c r="D38" s="62"/>
      <c r="E38" s="122">
        <v>5</v>
      </c>
      <c r="F38" s="63">
        <v>0</v>
      </c>
      <c r="G38" s="64">
        <v>0</v>
      </c>
      <c r="H38" s="64">
        <v>5</v>
      </c>
      <c r="I38" s="64">
        <v>0</v>
      </c>
      <c r="J38" s="64" t="s">
        <v>106</v>
      </c>
      <c r="K38" s="63">
        <v>0</v>
      </c>
      <c r="L38" s="66"/>
      <c r="M38" s="64"/>
      <c r="N38" s="64"/>
      <c r="O38" s="64"/>
      <c r="P38" s="63"/>
      <c r="Q38" s="66"/>
      <c r="R38" s="64"/>
      <c r="S38" s="64"/>
      <c r="T38" s="64"/>
      <c r="U38" s="63"/>
      <c r="V38" s="64"/>
      <c r="W38" s="64"/>
      <c r="X38" s="64"/>
      <c r="Y38" s="64"/>
      <c r="Z38" s="123"/>
      <c r="AA38" s="124"/>
    </row>
    <row r="39" spans="1:621" ht="15" customHeight="1" thickBot="1" x14ac:dyDescent="0.25">
      <c r="A39" s="86" t="s">
        <v>107</v>
      </c>
      <c r="B39" s="146" t="s">
        <v>119</v>
      </c>
      <c r="C39" s="21" t="s">
        <v>108</v>
      </c>
      <c r="D39" s="62"/>
      <c r="E39" s="122">
        <v>6</v>
      </c>
      <c r="F39" s="63">
        <v>0</v>
      </c>
      <c r="G39" s="64">
        <v>0</v>
      </c>
      <c r="H39" s="64">
        <v>6</v>
      </c>
      <c r="I39" s="64">
        <v>0</v>
      </c>
      <c r="J39" s="64" t="s">
        <v>109</v>
      </c>
      <c r="K39" s="63">
        <v>1</v>
      </c>
      <c r="L39" s="66"/>
      <c r="M39" s="64"/>
      <c r="N39" s="64"/>
      <c r="O39" s="64"/>
      <c r="P39" s="63"/>
      <c r="Q39" s="66"/>
      <c r="R39" s="64"/>
      <c r="S39" s="64"/>
      <c r="T39" s="64"/>
      <c r="U39" s="63"/>
      <c r="V39" s="64"/>
      <c r="W39" s="64"/>
      <c r="X39" s="64"/>
      <c r="Y39" s="64"/>
      <c r="Z39" s="123"/>
      <c r="AA39" s="124"/>
    </row>
    <row r="40" spans="1:621" ht="15" customHeight="1" thickBot="1" x14ac:dyDescent="0.25">
      <c r="A40" s="40"/>
      <c r="B40" s="41"/>
      <c r="C40" s="42" t="s">
        <v>110</v>
      </c>
      <c r="D40" s="43"/>
      <c r="E40" s="23">
        <f>E8+E13+E19+E37</f>
        <v>446</v>
      </c>
      <c r="F40" s="24">
        <f>K40+P40+U40+Z40</f>
        <v>120</v>
      </c>
      <c r="G40" s="44">
        <f>G19+G13+G8</f>
        <v>60</v>
      </c>
      <c r="H40" s="45">
        <f>H19+H13+H8+SUM(H38:H38)</f>
        <v>80</v>
      </c>
      <c r="I40" s="45">
        <f>I19+I13+I8</f>
        <v>0</v>
      </c>
      <c r="J40" s="45">
        <v>0</v>
      </c>
      <c r="K40" s="46">
        <f>K19+K13+K8+K37</f>
        <v>32</v>
      </c>
      <c r="L40" s="44">
        <f>L19+L13+L8</f>
        <v>70</v>
      </c>
      <c r="M40" s="45">
        <f>M19+M13+M8+SUM(M38:M38)</f>
        <v>60</v>
      </c>
      <c r="N40" s="45">
        <f>N19+N13+N8</f>
        <v>15</v>
      </c>
      <c r="O40" s="45">
        <v>0</v>
      </c>
      <c r="P40" s="46">
        <f>P19+P13+P8</f>
        <v>31</v>
      </c>
      <c r="Q40" s="47">
        <f>Q19+Q13+Q8</f>
        <v>55</v>
      </c>
      <c r="R40" s="24">
        <f>R19+R13+R8</f>
        <v>45</v>
      </c>
      <c r="S40" s="45">
        <f>S19+S13+S8</f>
        <v>15</v>
      </c>
      <c r="T40" s="45">
        <v>0</v>
      </c>
      <c r="U40" s="46">
        <f>U19+U13+U8</f>
        <v>27</v>
      </c>
      <c r="V40" s="47">
        <f>V19+V13+V8</f>
        <v>0</v>
      </c>
      <c r="W40" s="48">
        <f>W19+W13+W8</f>
        <v>0</v>
      </c>
      <c r="X40" s="48">
        <f>X19+X13+X8</f>
        <v>0</v>
      </c>
      <c r="Y40" s="48">
        <v>0</v>
      </c>
      <c r="Z40" s="24">
        <f>Z19+Z13+Z8</f>
        <v>30</v>
      </c>
      <c r="AA40" s="33"/>
    </row>
    <row r="41" spans="1:621" ht="15" customHeight="1" x14ac:dyDescent="0.2">
      <c r="A41" s="49"/>
      <c r="B41" s="50"/>
      <c r="C41" s="26" t="s">
        <v>111</v>
      </c>
      <c r="D41" s="51"/>
      <c r="E41" s="52">
        <f>J41+O41+T41+Y41</f>
        <v>1</v>
      </c>
      <c r="F41" s="53"/>
      <c r="G41" s="54"/>
      <c r="H41" s="54"/>
      <c r="I41" s="54"/>
      <c r="J41" s="54">
        <f>COUNTIF(J10:J38,"a")</f>
        <v>1</v>
      </c>
      <c r="K41" s="53"/>
      <c r="L41" s="54"/>
      <c r="M41" s="54"/>
      <c r="N41" s="54"/>
      <c r="O41" s="54">
        <f>COUNTIF(O10:O38,"a")</f>
        <v>0</v>
      </c>
      <c r="P41" s="55"/>
      <c r="Q41" s="56"/>
      <c r="R41" s="54"/>
      <c r="S41" s="54"/>
      <c r="T41" s="54">
        <v>0</v>
      </c>
      <c r="U41" s="57"/>
      <c r="V41" s="56"/>
      <c r="W41" s="58"/>
      <c r="X41" s="54"/>
      <c r="Y41" s="54">
        <v>0</v>
      </c>
      <c r="Z41" s="57"/>
      <c r="AA41" s="59"/>
    </row>
    <row r="42" spans="1:621" ht="15" customHeight="1" x14ac:dyDescent="0.2">
      <c r="A42" s="60"/>
      <c r="B42" s="61"/>
      <c r="C42" s="21" t="s">
        <v>112</v>
      </c>
      <c r="D42" s="62"/>
      <c r="E42" s="52">
        <f>J42+O42+T42+Y42</f>
        <v>8</v>
      </c>
      <c r="F42" s="63"/>
      <c r="G42" s="64"/>
      <c r="H42" s="64"/>
      <c r="I42" s="64"/>
      <c r="J42" s="64">
        <f>COUNTIF(J10:J36,"v")</f>
        <v>4</v>
      </c>
      <c r="K42" s="63"/>
      <c r="L42" s="64"/>
      <c r="M42" s="64"/>
      <c r="N42" s="64"/>
      <c r="O42" s="64">
        <f>COUNTIF(O10:O36,"v")</f>
        <v>3</v>
      </c>
      <c r="P42" s="65"/>
      <c r="Q42" s="66"/>
      <c r="R42" s="64"/>
      <c r="S42" s="64"/>
      <c r="T42" s="64">
        <f>COUNTIF(T10:T36,"v")</f>
        <v>1</v>
      </c>
      <c r="U42" s="63"/>
      <c r="V42" s="64"/>
      <c r="W42" s="67"/>
      <c r="X42" s="64"/>
      <c r="Y42" s="64">
        <f>COUNTIF(Y10:Y40,"v")</f>
        <v>0</v>
      </c>
      <c r="Z42" s="68"/>
      <c r="AA42" s="69"/>
    </row>
    <row r="43" spans="1:621" ht="15" customHeight="1" x14ac:dyDescent="0.2">
      <c r="A43" s="149"/>
      <c r="B43" s="85"/>
      <c r="C43" s="150" t="s">
        <v>113</v>
      </c>
      <c r="D43" s="151"/>
      <c r="E43" s="148">
        <v>1</v>
      </c>
      <c r="F43" s="120"/>
      <c r="G43" s="15"/>
      <c r="H43" s="15"/>
      <c r="I43" s="15"/>
      <c r="J43" s="15">
        <v>1</v>
      </c>
      <c r="K43" s="120"/>
      <c r="L43" s="15"/>
      <c r="M43" s="15"/>
      <c r="N43" s="15"/>
      <c r="O43" s="15">
        <v>0</v>
      </c>
      <c r="P43" s="121"/>
      <c r="Q43" s="152"/>
      <c r="R43" s="15"/>
      <c r="S43" s="15"/>
      <c r="T43" s="15">
        <v>0</v>
      </c>
      <c r="U43" s="120"/>
      <c r="V43" s="15"/>
      <c r="W43" s="153"/>
      <c r="X43" s="15"/>
      <c r="Y43" s="15">
        <v>0</v>
      </c>
      <c r="Z43" s="154"/>
      <c r="AA43" s="155"/>
    </row>
    <row r="44" spans="1:621" ht="15" customHeight="1" thickBot="1" x14ac:dyDescent="0.25">
      <c r="A44" s="70"/>
      <c r="B44" s="7"/>
      <c r="C44" s="31" t="s">
        <v>114</v>
      </c>
      <c r="D44" s="71"/>
      <c r="E44" s="72">
        <f>J44+O44+T44+Y44</f>
        <v>16</v>
      </c>
      <c r="F44" s="73"/>
      <c r="G44" s="74"/>
      <c r="H44" s="75"/>
      <c r="I44" s="75"/>
      <c r="J44" s="75">
        <f>COUNTIF(J10:J36,"é")</f>
        <v>4</v>
      </c>
      <c r="K44" s="76"/>
      <c r="L44" s="75"/>
      <c r="M44" s="75"/>
      <c r="N44" s="75"/>
      <c r="O44" s="75">
        <f>COUNTIF(O10:O36,"é")</f>
        <v>5</v>
      </c>
      <c r="P44" s="77"/>
      <c r="Q44" s="74"/>
      <c r="R44" s="75"/>
      <c r="S44" s="75"/>
      <c r="T44" s="75">
        <v>6</v>
      </c>
      <c r="U44" s="76"/>
      <c r="V44" s="75"/>
      <c r="W44" s="75"/>
      <c r="X44" s="75"/>
      <c r="Y44" s="75">
        <v>1</v>
      </c>
      <c r="Z44" s="78"/>
      <c r="AA44" s="79"/>
    </row>
    <row r="45" spans="1:621" ht="15" customHeight="1" thickBot="1" x14ac:dyDescent="0.25">
      <c r="A45" s="80"/>
      <c r="B45" s="81"/>
      <c r="C45" s="42" t="s">
        <v>115</v>
      </c>
      <c r="D45" s="144"/>
      <c r="E45" s="22">
        <f>SUM(E41:E44)</f>
        <v>26</v>
      </c>
      <c r="F45" s="82"/>
      <c r="G45" s="18"/>
      <c r="H45" s="18"/>
      <c r="I45" s="18"/>
      <c r="J45" s="18">
        <f>SUM(J41:J44)</f>
        <v>10</v>
      </c>
      <c r="K45" s="82"/>
      <c r="L45" s="18"/>
      <c r="M45" s="18"/>
      <c r="N45" s="18"/>
      <c r="O45" s="18">
        <f>SUM(O41:O44)</f>
        <v>8</v>
      </c>
      <c r="P45" s="24"/>
      <c r="Q45" s="19"/>
      <c r="R45" s="18"/>
      <c r="S45" s="18"/>
      <c r="T45" s="18">
        <f>SUM(T41:T44)</f>
        <v>7</v>
      </c>
      <c r="U45" s="82"/>
      <c r="V45" s="18"/>
      <c r="W45" s="18"/>
      <c r="X45" s="18"/>
      <c r="Y45" s="18">
        <f>SUM(Y41:Y44)</f>
        <v>1</v>
      </c>
      <c r="Z45" s="45"/>
      <c r="AA45" s="33"/>
    </row>
    <row r="46" spans="1:621" x14ac:dyDescent="0.2">
      <c r="A46" s="1"/>
    </row>
    <row r="47" spans="1:621" ht="13.5" thickBot="1" x14ac:dyDescent="0.25"/>
    <row r="48" spans="1:621" s="143" customFormat="1" ht="13.15" customHeight="1" thickBot="1" x14ac:dyDescent="0.25">
      <c r="A48" s="142"/>
      <c r="B48" s="185" t="s">
        <v>116</v>
      </c>
      <c r="C48" s="208" t="s">
        <v>1</v>
      </c>
      <c r="D48" s="186" t="s">
        <v>20</v>
      </c>
      <c r="E48" s="186" t="s">
        <v>117</v>
      </c>
      <c r="F48" s="186" t="s">
        <v>118</v>
      </c>
      <c r="G48" s="186" t="s">
        <v>18</v>
      </c>
      <c r="H48" s="187" t="s">
        <v>19</v>
      </c>
      <c r="AA48" s="3"/>
    </row>
    <row r="49" spans="2:27" ht="13.15" customHeight="1" x14ac:dyDescent="0.2">
      <c r="B49" s="199"/>
      <c r="C49" s="195"/>
      <c r="D49" s="206">
        <f>(D51+D52+D53+D55+D57+D56)</f>
        <v>20</v>
      </c>
      <c r="E49" s="188"/>
      <c r="F49" s="188"/>
      <c r="G49" s="188"/>
      <c r="H49" s="189"/>
      <c r="AA49" s="138"/>
    </row>
    <row r="50" spans="2:27" x14ac:dyDescent="0.2">
      <c r="B50" s="190"/>
      <c r="C50" s="191" t="s">
        <v>120</v>
      </c>
      <c r="D50" s="207"/>
      <c r="E50" s="192"/>
      <c r="F50" s="192"/>
      <c r="G50" s="192"/>
      <c r="H50" s="193"/>
      <c r="AA50"/>
    </row>
    <row r="51" spans="2:27" x14ac:dyDescent="0.2">
      <c r="B51" s="194" t="s">
        <v>121</v>
      </c>
      <c r="C51" s="195" t="s">
        <v>70</v>
      </c>
      <c r="D51" s="192">
        <v>4</v>
      </c>
      <c r="E51" s="196">
        <v>10</v>
      </c>
      <c r="F51" s="196">
        <v>10</v>
      </c>
      <c r="G51" s="196">
        <v>0</v>
      </c>
      <c r="H51" s="197" t="s">
        <v>38</v>
      </c>
      <c r="AA51"/>
    </row>
    <row r="52" spans="2:27" x14ac:dyDescent="0.2">
      <c r="B52" s="194" t="s">
        <v>122</v>
      </c>
      <c r="C52" s="195" t="s">
        <v>57</v>
      </c>
      <c r="D52" s="192">
        <v>4</v>
      </c>
      <c r="E52" s="196">
        <v>10</v>
      </c>
      <c r="F52" s="196">
        <v>10</v>
      </c>
      <c r="G52" s="192">
        <v>0</v>
      </c>
      <c r="H52" s="197" t="s">
        <v>38</v>
      </c>
      <c r="AA52"/>
    </row>
    <row r="53" spans="2:27" x14ac:dyDescent="0.2">
      <c r="B53" s="198"/>
      <c r="C53" s="195"/>
      <c r="D53" s="192"/>
      <c r="E53" s="192"/>
      <c r="F53" s="192"/>
      <c r="G53" s="192"/>
      <c r="H53" s="193"/>
      <c r="AA53"/>
    </row>
    <row r="54" spans="2:27" x14ac:dyDescent="0.2">
      <c r="B54" s="190"/>
      <c r="C54" s="191" t="s">
        <v>123</v>
      </c>
      <c r="D54" s="192"/>
      <c r="E54" s="192"/>
      <c r="F54" s="192"/>
      <c r="G54" s="192"/>
      <c r="H54" s="193"/>
      <c r="AA54"/>
    </row>
    <row r="55" spans="2:27" x14ac:dyDescent="0.2">
      <c r="B55" s="199" t="s">
        <v>124</v>
      </c>
      <c r="C55" s="200" t="s">
        <v>97</v>
      </c>
      <c r="D55" s="192">
        <v>4</v>
      </c>
      <c r="E55" s="196">
        <v>10</v>
      </c>
      <c r="F55" s="196">
        <v>10</v>
      </c>
      <c r="G55" s="196">
        <v>0</v>
      </c>
      <c r="H55" s="197" t="s">
        <v>25</v>
      </c>
    </row>
    <row r="56" spans="2:27" x14ac:dyDescent="0.2">
      <c r="B56" s="194" t="s">
        <v>125</v>
      </c>
      <c r="C56" s="195" t="s">
        <v>91</v>
      </c>
      <c r="D56" s="192">
        <v>4</v>
      </c>
      <c r="E56" s="196">
        <v>10</v>
      </c>
      <c r="F56" s="196">
        <v>0</v>
      </c>
      <c r="G56" s="196">
        <v>5</v>
      </c>
      <c r="H56" s="197" t="s">
        <v>25</v>
      </c>
    </row>
    <row r="57" spans="2:27" ht="13.5" thickBot="1" x14ac:dyDescent="0.25">
      <c r="B57" s="201" t="s">
        <v>126</v>
      </c>
      <c r="C57" s="202" t="s">
        <v>85</v>
      </c>
      <c r="D57" s="203">
        <v>4</v>
      </c>
      <c r="E57" s="204">
        <v>10</v>
      </c>
      <c r="F57" s="204">
        <v>10</v>
      </c>
      <c r="G57" s="204">
        <v>0</v>
      </c>
      <c r="H57" s="205" t="s">
        <v>38</v>
      </c>
    </row>
    <row r="58" spans="2:27" x14ac:dyDescent="0.2">
      <c r="B58" s="83"/>
      <c r="C58" s="83"/>
      <c r="D58" s="84"/>
      <c r="E58" s="84"/>
      <c r="F58" s="84"/>
      <c r="G58" s="84"/>
      <c r="H58" s="84"/>
      <c r="I58" s="4"/>
    </row>
  </sheetData>
  <mergeCells count="18">
    <mergeCell ref="A1:AA1"/>
    <mergeCell ref="A2:AA2"/>
    <mergeCell ref="A3:AA3"/>
    <mergeCell ref="A4:AA4"/>
    <mergeCell ref="A5:A7"/>
    <mergeCell ref="B5:B7"/>
    <mergeCell ref="C5:C7"/>
    <mergeCell ref="D5:D7"/>
    <mergeCell ref="E5:F5"/>
    <mergeCell ref="G5:Z5"/>
    <mergeCell ref="B35:C35"/>
    <mergeCell ref="B37:C37"/>
    <mergeCell ref="AA5:AA7"/>
    <mergeCell ref="E6:E7"/>
    <mergeCell ref="F6:F7"/>
    <mergeCell ref="B8:C8"/>
    <mergeCell ref="B13:C13"/>
    <mergeCell ref="B19:C19"/>
  </mergeCells>
  <printOptions horizontalCentered="1" verticalCentered="1"/>
  <pageMargins left="0.39370078740157483" right="0.39370078740157483" top="0.19685039370078741" bottom="0.59055118110236227" header="0.31496062992125984" footer="0.31496062992125984"/>
  <pageSetup paperSize="9" scale="67" orientation="landscape" r:id="rId1"/>
  <headerFooter alignWithMargins="0">
    <oddHeader>&amp;LÓbudai Egyetem
Keleti Károly Gazdasági Kar&amp;RÉrvényes: 2023/2024 tanévtől</oddHeader>
    <oddFooter xml:space="preserve">&amp;LBudapest, &amp;D&amp;CGazdálkodási és menedzsment 
felsőoktatási szakképzés
&amp;P/&amp;N
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Props1.xml><?xml version="1.0" encoding="utf-8"?>
<ds:datastoreItem xmlns:ds="http://schemas.openxmlformats.org/officeDocument/2006/customXml" ds:itemID="{33202962-9882-497F-84DF-A0AC974C1E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5CBD3D-5F6B-4401-85BA-D323EB5C2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39FDC9-CA12-4B60-B3E0-18A0D67B0088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 TANTERV</vt:lpstr>
      <vt:lpstr>'F TANTERV'!Nyomtatási_terület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Forgács Anita</cp:lastModifiedBy>
  <cp:revision/>
  <dcterms:created xsi:type="dcterms:W3CDTF">2019-06-05T09:31:48Z</dcterms:created>
  <dcterms:modified xsi:type="dcterms:W3CDTF">2025-03-26T11:22:20Z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