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Forgács Anita\Desktop\javmintatanterv\"/>
    </mc:Choice>
  </mc:AlternateContent>
  <xr:revisionPtr revIDLastSave="0" documentId="13_ncr:1_{FFBC1548-97E4-4A70-A2AF-2EA6EEA46EC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ppali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1" l="1"/>
  <c r="D111" i="1" l="1"/>
  <c r="D106" i="1"/>
  <c r="D101" i="1"/>
  <c r="D100" i="1" s="1"/>
  <c r="D96" i="1"/>
  <c r="D95" i="1" l="1"/>
  <c r="G27" i="1"/>
  <c r="G50" i="1" l="1"/>
  <c r="G59" i="1"/>
  <c r="G67" i="1"/>
  <c r="E44" i="1" l="1"/>
  <c r="F44" i="1"/>
  <c r="G44" i="1"/>
  <c r="E35" i="1" l="1"/>
  <c r="F35" i="1"/>
  <c r="G35" i="1"/>
  <c r="G69" i="1" l="1"/>
  <c r="F69" i="1"/>
  <c r="E69" i="1"/>
  <c r="G68" i="1"/>
  <c r="F68" i="1"/>
  <c r="E68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E60" i="1"/>
  <c r="F60" i="1"/>
  <c r="G60" i="1"/>
  <c r="E61" i="1"/>
  <c r="F61" i="1"/>
  <c r="G61" i="1"/>
  <c r="F62" i="1" l="1"/>
  <c r="G62" i="1"/>
  <c r="E62" i="1"/>
  <c r="AO46" i="1"/>
  <c r="AJ46" i="1"/>
  <c r="AE46" i="1"/>
  <c r="Z46" i="1"/>
  <c r="U46" i="1"/>
  <c r="P46" i="1"/>
  <c r="K46" i="1"/>
  <c r="G29" i="1"/>
  <c r="F29" i="1"/>
  <c r="E29" i="1"/>
  <c r="G28" i="1"/>
  <c r="F28" i="1"/>
  <c r="E28" i="1"/>
  <c r="G30" i="1"/>
  <c r="F30" i="1"/>
  <c r="E30" i="1"/>
  <c r="G26" i="1" l="1"/>
  <c r="F26" i="1"/>
  <c r="E26" i="1"/>
  <c r="F59" i="1" l="1"/>
  <c r="E59" i="1"/>
  <c r="G58" i="1"/>
  <c r="F58" i="1"/>
  <c r="E58" i="1"/>
  <c r="G57" i="1"/>
  <c r="F57" i="1"/>
  <c r="E57" i="1"/>
  <c r="G56" i="1"/>
  <c r="F56" i="1"/>
  <c r="E56" i="1"/>
  <c r="G52" i="1"/>
  <c r="F52" i="1"/>
  <c r="E52" i="1"/>
  <c r="G51" i="1"/>
  <c r="F51" i="1"/>
  <c r="E51" i="1"/>
  <c r="F50" i="1"/>
  <c r="E50" i="1"/>
  <c r="G49" i="1"/>
  <c r="F49" i="1"/>
  <c r="E49" i="1"/>
  <c r="G48" i="1"/>
  <c r="F48" i="1"/>
  <c r="E48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AP46" i="1"/>
  <c r="AN46" i="1"/>
  <c r="AM46" i="1"/>
  <c r="AL46" i="1"/>
  <c r="AK46" i="1"/>
  <c r="AI46" i="1"/>
  <c r="AH46" i="1"/>
  <c r="AG46" i="1"/>
  <c r="AF46" i="1"/>
  <c r="AD46" i="1"/>
  <c r="AC46" i="1"/>
  <c r="AB46" i="1"/>
  <c r="AA46" i="1"/>
  <c r="Y46" i="1"/>
  <c r="X46" i="1"/>
  <c r="W46" i="1"/>
  <c r="V46" i="1"/>
  <c r="T46" i="1"/>
  <c r="S46" i="1"/>
  <c r="R46" i="1"/>
  <c r="Q46" i="1"/>
  <c r="O46" i="1"/>
  <c r="N46" i="1"/>
  <c r="M46" i="1"/>
  <c r="L46" i="1"/>
  <c r="J46" i="1"/>
  <c r="I46" i="1"/>
  <c r="H46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J45" i="1"/>
  <c r="K45" i="1"/>
  <c r="I45" i="1"/>
  <c r="H45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AP75" i="1"/>
  <c r="AO75" i="1"/>
  <c r="AN75" i="1"/>
  <c r="AM75" i="1"/>
  <c r="AL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4" i="1"/>
  <c r="F74" i="1"/>
  <c r="E74" i="1"/>
  <c r="G73" i="1"/>
  <c r="F73" i="1"/>
  <c r="E73" i="1"/>
  <c r="G72" i="1"/>
  <c r="F72" i="1"/>
  <c r="E72" i="1"/>
  <c r="G53" i="1"/>
  <c r="F53" i="1"/>
  <c r="E53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4" i="1"/>
  <c r="F34" i="1"/>
  <c r="E34" i="1"/>
  <c r="G33" i="1"/>
  <c r="F33" i="1"/>
  <c r="E33" i="1"/>
  <c r="G32" i="1"/>
  <c r="F32" i="1"/>
  <c r="E32" i="1"/>
  <c r="G31" i="1"/>
  <c r="F31" i="1"/>
  <c r="E31" i="1"/>
  <c r="F27" i="1"/>
  <c r="E27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76" i="1"/>
  <c r="F76" i="1"/>
  <c r="E76" i="1"/>
  <c r="E71" i="1"/>
  <c r="F71" i="1"/>
  <c r="G71" i="1"/>
  <c r="G55" i="1"/>
  <c r="F55" i="1"/>
  <c r="E55" i="1"/>
  <c r="G47" i="1"/>
  <c r="F47" i="1"/>
  <c r="E47" i="1"/>
  <c r="G25" i="1"/>
  <c r="F25" i="1"/>
  <c r="E25" i="1"/>
  <c r="U86" i="1" l="1"/>
  <c r="U87" i="1"/>
  <c r="U85" i="1"/>
  <c r="U88" i="1"/>
  <c r="AO86" i="1"/>
  <c r="AO88" i="1"/>
  <c r="AO87" i="1"/>
  <c r="AO85" i="1"/>
  <c r="Z86" i="1"/>
  <c r="Z88" i="1"/>
  <c r="Z85" i="1"/>
  <c r="Z87" i="1"/>
  <c r="P86" i="1"/>
  <c r="P88" i="1"/>
  <c r="P85" i="1"/>
  <c r="P87" i="1"/>
  <c r="AE86" i="1"/>
  <c r="AE87" i="1"/>
  <c r="AE85" i="1"/>
  <c r="AE88" i="1"/>
  <c r="E54" i="1"/>
  <c r="E45" i="1" s="1"/>
  <c r="F54" i="1"/>
  <c r="F45" i="1" s="1"/>
  <c r="G54" i="1"/>
  <c r="G45" i="1" s="1"/>
  <c r="V83" i="1"/>
  <c r="R83" i="1"/>
  <c r="AM83" i="1"/>
  <c r="AN83" i="1"/>
  <c r="Z83" i="1"/>
  <c r="T83" i="1"/>
  <c r="AF83" i="1"/>
  <c r="AA83" i="1"/>
  <c r="AE83" i="1"/>
  <c r="AL83" i="1"/>
  <c r="Q83" i="1"/>
  <c r="Y83" i="1"/>
  <c r="AC83" i="1"/>
  <c r="AP83" i="1"/>
  <c r="AB83" i="1"/>
  <c r="P83" i="1"/>
  <c r="X83" i="1"/>
  <c r="O83" i="1"/>
  <c r="W83" i="1"/>
  <c r="S83" i="1"/>
  <c r="AD83" i="1"/>
  <c r="M83" i="1"/>
  <c r="U83" i="1"/>
  <c r="AO83" i="1"/>
  <c r="N83" i="1"/>
  <c r="G70" i="1"/>
  <c r="E70" i="1"/>
  <c r="E75" i="1"/>
  <c r="F75" i="1"/>
  <c r="F70" i="1"/>
  <c r="G75" i="1"/>
  <c r="G46" i="1"/>
  <c r="E46" i="1"/>
  <c r="F46" i="1"/>
  <c r="AL84" i="1" l="1"/>
  <c r="M84" i="1"/>
  <c r="R84" i="1"/>
  <c r="W84" i="1"/>
  <c r="AB84" i="1"/>
  <c r="AK75" i="1"/>
  <c r="AK83" i="1" s="1"/>
  <c r="AJ75" i="1"/>
  <c r="AI75" i="1"/>
  <c r="AI83" i="1" s="1"/>
  <c r="AH75" i="1"/>
  <c r="AH83" i="1" s="1"/>
  <c r="AG75" i="1"/>
  <c r="AG83" i="1" s="1"/>
  <c r="AJ86" i="1" l="1"/>
  <c r="AJ88" i="1"/>
  <c r="AJ87" i="1"/>
  <c r="AJ85" i="1"/>
  <c r="AG84" i="1"/>
  <c r="AJ83" i="1"/>
  <c r="L75" i="1"/>
  <c r="K75" i="1"/>
  <c r="J75" i="1"/>
  <c r="I75" i="1"/>
  <c r="H75" i="1"/>
  <c r="L70" i="1"/>
  <c r="K70" i="1"/>
  <c r="J70" i="1"/>
  <c r="I70" i="1"/>
  <c r="H70" i="1"/>
  <c r="K24" i="1" l="1"/>
  <c r="K17" i="1"/>
  <c r="L24" i="1"/>
  <c r="J24" i="1"/>
  <c r="I24" i="1"/>
  <c r="H24" i="1"/>
  <c r="L17" i="1"/>
  <c r="J17" i="1"/>
  <c r="I17" i="1"/>
  <c r="H17" i="1"/>
  <c r="F8" i="1" l="1"/>
  <c r="E8" i="1"/>
  <c r="E24" i="1" l="1"/>
  <c r="F24" i="1"/>
  <c r="F17" i="1"/>
  <c r="E17" i="1"/>
  <c r="E7" i="1"/>
  <c r="E83" i="1" l="1"/>
  <c r="K7" i="1"/>
  <c r="K85" i="1" l="1"/>
  <c r="K88" i="1"/>
  <c r="K86" i="1"/>
  <c r="K87" i="1"/>
  <c r="K83" i="1"/>
  <c r="I7" i="1"/>
  <c r="I83" i="1" s="1"/>
  <c r="J7" i="1"/>
  <c r="J83" i="1" s="1"/>
  <c r="L7" i="1"/>
  <c r="L83" i="1" s="1"/>
  <c r="H7" i="1"/>
  <c r="H83" i="1" s="1"/>
  <c r="H84" i="1" l="1"/>
  <c r="G24" i="1"/>
  <c r="G17" i="1"/>
  <c r="G8" i="1"/>
  <c r="F7" i="1"/>
  <c r="F83" i="1" s="1"/>
  <c r="E84" i="1" s="1"/>
  <c r="F89" i="1" l="1"/>
  <c r="E89" i="1"/>
  <c r="G7" i="1"/>
  <c r="G83" i="1" s="1"/>
</calcChain>
</file>

<file path=xl/sharedStrings.xml><?xml version="1.0" encoding="utf-8"?>
<sst xmlns="http://schemas.openxmlformats.org/spreadsheetml/2006/main" count="392" uniqueCount="228">
  <si>
    <t>Nappali tagozat</t>
  </si>
  <si>
    <t>Sorszám</t>
  </si>
  <si>
    <t>Tantárgy</t>
  </si>
  <si>
    <t>Blended</t>
  </si>
  <si>
    <t>Hetente összesen</t>
  </si>
  <si>
    <t>Félévek</t>
  </si>
  <si>
    <t>Előkövetelmény</t>
  </si>
  <si>
    <t>EA</t>
  </si>
  <si>
    <t>Kódja</t>
  </si>
  <si>
    <t>Megnevezése</t>
  </si>
  <si>
    <t>1.</t>
  </si>
  <si>
    <t>2.</t>
  </si>
  <si>
    <t>3.</t>
  </si>
  <si>
    <t>4.</t>
  </si>
  <si>
    <t>5.</t>
  </si>
  <si>
    <t>6.</t>
  </si>
  <si>
    <t>7.</t>
  </si>
  <si>
    <t>GY</t>
  </si>
  <si>
    <t>GY+L</t>
  </si>
  <si>
    <t>KR</t>
  </si>
  <si>
    <t>L</t>
  </si>
  <si>
    <t>K</t>
  </si>
  <si>
    <t>Természettudományi ismeretek (Kredit: 40-50)</t>
  </si>
  <si>
    <t>K%XMA1MBNF</t>
  </si>
  <si>
    <t>Matematika I</t>
  </si>
  <si>
    <t>v</t>
  </si>
  <si>
    <t>K%XMA2MBNF</t>
  </si>
  <si>
    <t>Matematika II</t>
  </si>
  <si>
    <t>é</t>
  </si>
  <si>
    <t>GMXTT1MBNF</t>
  </si>
  <si>
    <t>Természettudományok alapjai</t>
  </si>
  <si>
    <t>GVXIA1MBNF</t>
  </si>
  <si>
    <t>a</t>
  </si>
  <si>
    <t>B%ME2MBNF</t>
  </si>
  <si>
    <t>Mechanika</t>
  </si>
  <si>
    <t>h</t>
  </si>
  <si>
    <t>K%XFI2MBNF</t>
  </si>
  <si>
    <t>Fizika</t>
  </si>
  <si>
    <t>K%XEL1MBNF</t>
  </si>
  <si>
    <t>Elektrotechnika</t>
  </si>
  <si>
    <t>8.</t>
  </si>
  <si>
    <t>GMXST1MBNF</t>
  </si>
  <si>
    <t>Statisztika I</t>
  </si>
  <si>
    <t>9.</t>
  </si>
  <si>
    <t>GMXST2MBNF</t>
  </si>
  <si>
    <t>Statisztika II</t>
  </si>
  <si>
    <t>Gazdasági és humán ismeretek (Kredit: 14-30)</t>
  </si>
  <si>
    <t>10.</t>
  </si>
  <si>
    <t>GUXTM1MBNF</t>
  </si>
  <si>
    <t>Tanulásmódszertani és kreatív megoldások tréning</t>
  </si>
  <si>
    <t>11.</t>
  </si>
  <si>
    <t>GUXHT1MBNF</t>
  </si>
  <si>
    <t>Hallgatói tutorálás</t>
  </si>
  <si>
    <t>12.</t>
  </si>
  <si>
    <t>GVXVG1MBNF</t>
  </si>
  <si>
    <t>Vállalkozásgazdaságtan</t>
  </si>
  <si>
    <t>13.</t>
  </si>
  <si>
    <t>GKXKG2MBNF</t>
  </si>
  <si>
    <t>Közgazdaságtani alapismeretek</t>
  </si>
  <si>
    <t>14.</t>
  </si>
  <si>
    <t>GMXHR1MBNF</t>
  </si>
  <si>
    <t>HR menedzsment és vezetési technikák</t>
  </si>
  <si>
    <t>Menedzsment alapjai</t>
  </si>
  <si>
    <t>15.</t>
  </si>
  <si>
    <t>GMXSA2MBNF</t>
  </si>
  <si>
    <t>Számvitel alapjai</t>
  </si>
  <si>
    <t>Műszaki menedzser szakmai ismeretek (Kredit: 70-105)</t>
  </si>
  <si>
    <t>16.</t>
  </si>
  <si>
    <t>GKXJI1MBNF</t>
  </si>
  <si>
    <t>Államigazgatási és gazdasági jogi ismeretek</t>
  </si>
  <si>
    <t>17.</t>
  </si>
  <si>
    <t>GUXTR2MBNF</t>
  </si>
  <si>
    <t>Tutori rendszer kiépítése és korszerű tanulástechnikai alapkompetenciák a mérnökké válás során</t>
  </si>
  <si>
    <t>18.</t>
  </si>
  <si>
    <t>GMXMD1MBNF</t>
  </si>
  <si>
    <t>19.</t>
  </si>
  <si>
    <t>GVXVS2MBNF</t>
  </si>
  <si>
    <t>Vezetői számvitel és controlling</t>
  </si>
  <si>
    <t>Számvitel alapjai, Statisztika II</t>
  </si>
  <si>
    <t>20.</t>
  </si>
  <si>
    <t>GUXIM1MBNF</t>
  </si>
  <si>
    <t>Innovációmenedzsment és technológiai transzfer</t>
  </si>
  <si>
    <t>21.</t>
  </si>
  <si>
    <t>GMXMM2MBNF</t>
  </si>
  <si>
    <t>Minőségmenedzsment</t>
  </si>
  <si>
    <t>22.</t>
  </si>
  <si>
    <t>R%XMU1MBNF</t>
  </si>
  <si>
    <t>Műszaki ábrázolás</t>
  </si>
  <si>
    <t>23.</t>
  </si>
  <si>
    <t>GKXVP2MBNF</t>
  </si>
  <si>
    <t>Vállalkozások pénzügyei</t>
  </si>
  <si>
    <t>24.</t>
  </si>
  <si>
    <t>GUXMA1MBNF</t>
  </si>
  <si>
    <t>Marketing alapjai</t>
  </si>
  <si>
    <t>25.</t>
  </si>
  <si>
    <t>GKXPM1MBNF</t>
  </si>
  <si>
    <t>Projektmenedzsment</t>
  </si>
  <si>
    <t>26.</t>
  </si>
  <si>
    <t>GMXDR2MBNF</t>
  </si>
  <si>
    <t>Döntéstámogató rendszerek</t>
  </si>
  <si>
    <t>27.</t>
  </si>
  <si>
    <t>GMXLM1MBNF</t>
  </si>
  <si>
    <t>Lean menedzsment</t>
  </si>
  <si>
    <t>28.</t>
  </si>
  <si>
    <t>GMXLO1MBNF</t>
  </si>
  <si>
    <t>Logisztika</t>
  </si>
  <si>
    <t>29.</t>
  </si>
  <si>
    <t>B%XIM2MBNF</t>
  </si>
  <si>
    <t>Általános mérnöki ismeretek</t>
  </si>
  <si>
    <t>30.</t>
  </si>
  <si>
    <t>GKXSU1MBNF</t>
  </si>
  <si>
    <t>Startup projektek gazdasági támogatása</t>
  </si>
  <si>
    <t>31.</t>
  </si>
  <si>
    <t>GMXUI2MBNF</t>
  </si>
  <si>
    <t>Üzleti informatikai alkalmazások</t>
  </si>
  <si>
    <t>32.</t>
  </si>
  <si>
    <t>B%XGY2MBNF</t>
  </si>
  <si>
    <t>Gyártástechnológia alapjai</t>
  </si>
  <si>
    <t>33.</t>
  </si>
  <si>
    <t>B%XKA2MBNF</t>
  </si>
  <si>
    <t>Kémia és anyagismeret</t>
  </si>
  <si>
    <t>34.</t>
  </si>
  <si>
    <t>K%XMT2MBNF</t>
  </si>
  <si>
    <t>Méréstechnika</t>
  </si>
  <si>
    <t>Elektrotehnika</t>
  </si>
  <si>
    <t>35.</t>
  </si>
  <si>
    <t>Integrált marketingkommunikáció</t>
  </si>
  <si>
    <t>Választható specializációk (Kredit: 40- )</t>
  </si>
  <si>
    <t>V1 - Folyamatmenedzsment (csak Budapest)</t>
  </si>
  <si>
    <t>36.</t>
  </si>
  <si>
    <t>GMXSS2MBNF</t>
  </si>
  <si>
    <t>Six sigma</t>
  </si>
  <si>
    <t>37.</t>
  </si>
  <si>
    <t>GMXFM2MBNF</t>
  </si>
  <si>
    <t>FMEA</t>
  </si>
  <si>
    <t>38.</t>
  </si>
  <si>
    <t>GMXELT2MBNF</t>
  </si>
  <si>
    <t>Ellátásilánc-menedzsment</t>
  </si>
  <si>
    <t>39.</t>
  </si>
  <si>
    <t>GMXVK1MBNF</t>
  </si>
  <si>
    <t>Vezetői készségfejlesztő tréning</t>
  </si>
  <si>
    <t>40.</t>
  </si>
  <si>
    <t>GMXMR1MBNF</t>
  </si>
  <si>
    <t>Minőségirányítási rendszerek kialakítása és működtetése</t>
  </si>
  <si>
    <t>41.</t>
  </si>
  <si>
    <t>GMXPM2MBNF</t>
  </si>
  <si>
    <t>Projektmunka</t>
  </si>
  <si>
    <t>42.</t>
  </si>
  <si>
    <t>GMDSD1MBNF</t>
  </si>
  <si>
    <t>Szakdolgozat</t>
  </si>
  <si>
    <t>V2 - Vállalatirányítás (csak Budapest)</t>
  </si>
  <si>
    <t>43.</t>
  </si>
  <si>
    <t>GMXSF2MBNF</t>
  </si>
  <si>
    <t>Számítógépes folyamatmenedzsment</t>
  </si>
  <si>
    <t>44.</t>
  </si>
  <si>
    <t>GMXIV2MBNF</t>
  </si>
  <si>
    <t>Integrált vállalatirányítási rendszerek</t>
  </si>
  <si>
    <t>45.</t>
  </si>
  <si>
    <t>GMXVU2MBNF</t>
  </si>
  <si>
    <t>Vállalati és üzleti hálózatmenedzsment</t>
  </si>
  <si>
    <t>46.</t>
  </si>
  <si>
    <t>GMXIR1MBNF</t>
  </si>
  <si>
    <t>Menedzsment információs rendszerek</t>
  </si>
  <si>
    <t>47.</t>
  </si>
  <si>
    <t>48.</t>
  </si>
  <si>
    <t>49.</t>
  </si>
  <si>
    <t>V3 - Logisztika- és minőségmenedzsment (csak Székesfehérvár)</t>
  </si>
  <si>
    <t>50.</t>
  </si>
  <si>
    <t>A%XMR2MBNF</t>
  </si>
  <si>
    <t>Minőségirányítási rendszerek</t>
  </si>
  <si>
    <t>51.</t>
  </si>
  <si>
    <t>A%XEM2MBNF</t>
  </si>
  <si>
    <t>52.</t>
  </si>
  <si>
    <t>A%XTL2MBNF</t>
  </si>
  <si>
    <t>Termelési logisztika</t>
  </si>
  <si>
    <t>53.</t>
  </si>
  <si>
    <t>A%XMF1MBNF</t>
  </si>
  <si>
    <t>Gyártás és szolgáltatások minőségfejlesztése</t>
  </si>
  <si>
    <t>54.</t>
  </si>
  <si>
    <t>A%XVK1MBNF</t>
  </si>
  <si>
    <t>55.</t>
  </si>
  <si>
    <t>A%PPM2MBNF</t>
  </si>
  <si>
    <t>56.</t>
  </si>
  <si>
    <t>A%DSD1MBNF</t>
  </si>
  <si>
    <t>Szabadon választható tárgyak (Kredit: 10- )</t>
  </si>
  <si>
    <t>57.</t>
  </si>
  <si>
    <t>GMV__1MBNF</t>
  </si>
  <si>
    <t>Szabadon választható tárgy I</t>
  </si>
  <si>
    <t>58.</t>
  </si>
  <si>
    <t>Szabadon választható tárgy II</t>
  </si>
  <si>
    <t>59.</t>
  </si>
  <si>
    <t>Szabadon választható tárgy III</t>
  </si>
  <si>
    <t>60.</t>
  </si>
  <si>
    <t>Szabadon választható tárgy IV</t>
  </si>
  <si>
    <t>Kritériumkövetelmények</t>
  </si>
  <si>
    <t>61.</t>
  </si>
  <si>
    <t>GKK__1MBNF</t>
  </si>
  <si>
    <t>Idegen nyelvű szakmai kurzus I</t>
  </si>
  <si>
    <t>62.</t>
  </si>
  <si>
    <t>Idegen nyelvű szakmai kurzus II</t>
  </si>
  <si>
    <t>63.</t>
  </si>
  <si>
    <t>Testnevelés I</t>
  </si>
  <si>
    <t>64.</t>
  </si>
  <si>
    <t>Testnevelés II</t>
  </si>
  <si>
    <t>65.</t>
  </si>
  <si>
    <t>Testnevelés III</t>
  </si>
  <si>
    <t>66.</t>
  </si>
  <si>
    <t>Testnevelés IV</t>
  </si>
  <si>
    <t>67.</t>
  </si>
  <si>
    <t>GDIPAT1BNF</t>
  </si>
  <si>
    <t>Patronálás</t>
  </si>
  <si>
    <t>Összesen (óraszámok típusonként, tantárgyak száma, összkredit)</t>
  </si>
  <si>
    <t>Összesen óraszámok</t>
  </si>
  <si>
    <t>Aláírás (a)</t>
  </si>
  <si>
    <t>Évközi jegy (é)</t>
  </si>
  <si>
    <t>Háromfokozatú értékelés (h)</t>
  </si>
  <si>
    <t>Vizsga (v)</t>
  </si>
  <si>
    <t>Elmélet és gyakorlat aránya (60-70% gyakorlat)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</si>
  <si>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</si>
  <si>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Záróvizsga tárgyak</t>
  </si>
  <si>
    <t>Összes kredit</t>
  </si>
  <si>
    <t>I. Komplex tételsor</t>
  </si>
  <si>
    <t>II. Specializáció</t>
  </si>
  <si>
    <t>II.1. - Folyamatmenedzsment (csak Budapest)</t>
  </si>
  <si>
    <t>II.2. - Vállalatirányítás (csak Budapest)</t>
  </si>
  <si>
    <t>II.3. - Logisztika- és minőségmenedzsment (csak Székesfehérvár)</t>
  </si>
  <si>
    <t>Műszaki menedzser alapképzés</t>
  </si>
  <si>
    <t>Informatika alapjai és programozási alapismeretek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</si>
</sst>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rgb="FF21212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ashed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</cellStyleXfs>
  <cellXfs count="15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31" xfId="0" applyFont="1" applyBorder="1" applyAlignment="1">
      <alignment horizontal="left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2" borderId="4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vertical="center"/>
    </xf>
    <xf numFmtId="0" fontId="1" fillId="3" borderId="3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164" fontId="1" fillId="3" borderId="52" xfId="2" applyNumberFormat="1" applyFont="1" applyFill="1" applyBorder="1" applyAlignment="1">
      <alignment vertical="center"/>
    </xf>
    <xf numFmtId="164" fontId="1" fillId="3" borderId="51" xfId="2" applyNumberFormat="1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6" borderId="31" xfId="0" applyFont="1" applyFill="1" applyBorder="1" applyAlignment="1">
      <alignment vertical="center"/>
    </xf>
    <xf numFmtId="0" fontId="6" fillId="0" borderId="2" xfId="0" applyFont="1" applyBorder="1" applyAlignment="1">
      <alignment horizontal="justify" vertical="center" wrapText="1"/>
    </xf>
    <xf numFmtId="0" fontId="7" fillId="0" borderId="31" xfId="0" applyFont="1" applyBorder="1"/>
    <xf numFmtId="0" fontId="7" fillId="0" borderId="55" xfId="0" applyFont="1" applyBorder="1"/>
    <xf numFmtId="0" fontId="7" fillId="0" borderId="8" xfId="0" applyFont="1" applyBorder="1"/>
    <xf numFmtId="0" fontId="8" fillId="0" borderId="56" xfId="0" applyFont="1" applyBorder="1"/>
    <xf numFmtId="0" fontId="1" fillId="0" borderId="37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7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4" xfId="0" applyFont="1" applyBorder="1"/>
    <xf numFmtId="0" fontId="1" fillId="0" borderId="4" xfId="0" applyFont="1" applyBorder="1" applyAlignment="1">
      <alignment horizontal="left" vertical="center"/>
    </xf>
    <xf numFmtId="0" fontId="7" fillId="0" borderId="35" xfId="0" applyFont="1" applyBorder="1"/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7" borderId="53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8" borderId="5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3" borderId="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vertical="center"/>
    </xf>
  </cellXfs>
  <cellStyles count="4">
    <cellStyle name="Normál" xfId="0" builtinId="0"/>
    <cellStyle name="Normál 2" xfId="1" xr:uid="{00000000-0005-0000-0000-000001000000}"/>
    <cellStyle name="Normál 2 2" xfId="3" xr:uid="{4F480D47-B5F4-472E-8222-2E7D17A84905}"/>
    <cellStyle name="Százalék" xfId="2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20"/>
  <sheetViews>
    <sheetView tabSelected="1" view="pageBreakPreview" topLeftCell="A7" zoomScaleNormal="60" zoomScaleSheetLayoutView="100" workbookViewId="0">
      <selection activeCell="C15" sqref="C15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78.285156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8" customFormat="1" ht="21" x14ac:dyDescent="0.25">
      <c r="B1" s="148" t="s">
        <v>226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</row>
    <row r="2" spans="1:46" ht="15.75" x14ac:dyDescent="0.25">
      <c r="B2" s="149" t="s">
        <v>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</row>
    <row r="3" spans="1:46" ht="16.5" thickBo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3">
      <c r="A4" s="138" t="s">
        <v>1</v>
      </c>
      <c r="B4" s="119" t="s">
        <v>2</v>
      </c>
      <c r="C4" s="119"/>
      <c r="D4" s="132" t="s">
        <v>3</v>
      </c>
      <c r="E4" s="126" t="s">
        <v>4</v>
      </c>
      <c r="F4" s="127"/>
      <c r="G4" s="128"/>
      <c r="H4" s="150" t="s">
        <v>5</v>
      </c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2"/>
      <c r="AQ4" s="153" t="s">
        <v>6</v>
      </c>
      <c r="AS4" s="2"/>
      <c r="AT4" s="2"/>
    </row>
    <row r="5" spans="1:46" ht="15.75" customHeight="1" thickBot="1" x14ac:dyDescent="0.3">
      <c r="A5" s="139"/>
      <c r="B5" s="119" t="s">
        <v>8</v>
      </c>
      <c r="C5" s="119" t="s">
        <v>9</v>
      </c>
      <c r="D5" s="133"/>
      <c r="E5" s="129"/>
      <c r="F5" s="130"/>
      <c r="G5" s="131"/>
      <c r="H5" s="119" t="s">
        <v>10</v>
      </c>
      <c r="I5" s="119"/>
      <c r="J5" s="119"/>
      <c r="K5" s="119"/>
      <c r="L5" s="119"/>
      <c r="M5" s="119" t="s">
        <v>11</v>
      </c>
      <c r="N5" s="119"/>
      <c r="O5" s="119"/>
      <c r="P5" s="119"/>
      <c r="Q5" s="119"/>
      <c r="R5" s="119" t="s">
        <v>12</v>
      </c>
      <c r="S5" s="119"/>
      <c r="T5" s="119"/>
      <c r="U5" s="119"/>
      <c r="V5" s="119"/>
      <c r="W5" s="119" t="s">
        <v>13</v>
      </c>
      <c r="X5" s="119"/>
      <c r="Y5" s="119"/>
      <c r="Z5" s="119"/>
      <c r="AA5" s="119"/>
      <c r="AB5" s="119" t="s">
        <v>14</v>
      </c>
      <c r="AC5" s="119"/>
      <c r="AD5" s="119"/>
      <c r="AE5" s="119"/>
      <c r="AF5" s="119"/>
      <c r="AG5" s="119" t="s">
        <v>15</v>
      </c>
      <c r="AH5" s="119"/>
      <c r="AI5" s="119"/>
      <c r="AJ5" s="119"/>
      <c r="AK5" s="119"/>
      <c r="AL5" s="119" t="s">
        <v>16</v>
      </c>
      <c r="AM5" s="119"/>
      <c r="AN5" s="119"/>
      <c r="AO5" s="119"/>
      <c r="AP5" s="119"/>
      <c r="AQ5" s="154"/>
      <c r="AS5" s="2"/>
      <c r="AT5" s="2"/>
    </row>
    <row r="6" spans="1:46" ht="24" customHeight="1" thickBot="1" x14ac:dyDescent="0.3">
      <c r="A6" s="140"/>
      <c r="B6" s="119"/>
      <c r="C6" s="119"/>
      <c r="D6" s="134"/>
      <c r="E6" s="39" t="s">
        <v>7</v>
      </c>
      <c r="F6" s="40" t="s">
        <v>18</v>
      </c>
      <c r="G6" s="13" t="s">
        <v>19</v>
      </c>
      <c r="H6" s="20" t="s">
        <v>7</v>
      </c>
      <c r="I6" s="21" t="s">
        <v>17</v>
      </c>
      <c r="J6" s="21" t="s">
        <v>20</v>
      </c>
      <c r="K6" s="21" t="s">
        <v>21</v>
      </c>
      <c r="L6" s="22" t="s">
        <v>19</v>
      </c>
      <c r="M6" s="20" t="s">
        <v>7</v>
      </c>
      <c r="N6" s="21" t="s">
        <v>17</v>
      </c>
      <c r="O6" s="21" t="s">
        <v>20</v>
      </c>
      <c r="P6" s="21" t="s">
        <v>21</v>
      </c>
      <c r="Q6" s="22" t="s">
        <v>19</v>
      </c>
      <c r="R6" s="20" t="s">
        <v>7</v>
      </c>
      <c r="S6" s="21" t="s">
        <v>17</v>
      </c>
      <c r="T6" s="21" t="s">
        <v>20</v>
      </c>
      <c r="U6" s="21" t="s">
        <v>21</v>
      </c>
      <c r="V6" s="22" t="s">
        <v>19</v>
      </c>
      <c r="W6" s="20" t="s">
        <v>7</v>
      </c>
      <c r="X6" s="21" t="s">
        <v>17</v>
      </c>
      <c r="Y6" s="21" t="s">
        <v>20</v>
      </c>
      <c r="Z6" s="21" t="s">
        <v>21</v>
      </c>
      <c r="AA6" s="22" t="s">
        <v>19</v>
      </c>
      <c r="AB6" s="20" t="s">
        <v>7</v>
      </c>
      <c r="AC6" s="21" t="s">
        <v>17</v>
      </c>
      <c r="AD6" s="21" t="s">
        <v>20</v>
      </c>
      <c r="AE6" s="21" t="s">
        <v>21</v>
      </c>
      <c r="AF6" s="22" t="s">
        <v>19</v>
      </c>
      <c r="AG6" s="20" t="s">
        <v>7</v>
      </c>
      <c r="AH6" s="21" t="s">
        <v>17</v>
      </c>
      <c r="AI6" s="21" t="s">
        <v>20</v>
      </c>
      <c r="AJ6" s="21" t="s">
        <v>21</v>
      </c>
      <c r="AK6" s="22" t="s">
        <v>19</v>
      </c>
      <c r="AL6" s="20" t="s">
        <v>7</v>
      </c>
      <c r="AM6" s="21" t="s">
        <v>17</v>
      </c>
      <c r="AN6" s="21" t="s">
        <v>20</v>
      </c>
      <c r="AO6" s="21" t="s">
        <v>21</v>
      </c>
      <c r="AP6" s="22" t="s">
        <v>19</v>
      </c>
      <c r="AQ6" s="155"/>
      <c r="AS6" s="2"/>
      <c r="AT6" s="2"/>
    </row>
    <row r="7" spans="1:46" ht="15" customHeight="1" thickBot="1" x14ac:dyDescent="0.3">
      <c r="A7" s="135" t="s">
        <v>22</v>
      </c>
      <c r="B7" s="136"/>
      <c r="C7" s="137"/>
      <c r="D7" s="71"/>
      <c r="E7" s="69">
        <f t="shared" ref="E7:J7" si="0">SUM(E8:E16)</f>
        <v>14</v>
      </c>
      <c r="F7" s="70">
        <f t="shared" si="0"/>
        <v>18</v>
      </c>
      <c r="G7" s="72">
        <f t="shared" si="0"/>
        <v>43</v>
      </c>
      <c r="H7" s="69">
        <f t="shared" si="0"/>
        <v>4</v>
      </c>
      <c r="I7" s="70">
        <f t="shared" si="0"/>
        <v>5</v>
      </c>
      <c r="J7" s="70">
        <f t="shared" si="0"/>
        <v>3</v>
      </c>
      <c r="K7" s="70">
        <f>COUNTA(K8:K16)</f>
        <v>3</v>
      </c>
      <c r="L7" s="72">
        <f>SUM(L8:L16)</f>
        <v>16</v>
      </c>
      <c r="M7" s="69">
        <f>SUM(M8:M16)</f>
        <v>4</v>
      </c>
      <c r="N7" s="70">
        <f>SUM(N8:N16)</f>
        <v>3</v>
      </c>
      <c r="O7" s="70">
        <f>SUM(O8:O16)</f>
        <v>0</v>
      </c>
      <c r="P7" s="70">
        <f>COUNTA(P8:P16)</f>
        <v>2</v>
      </c>
      <c r="Q7" s="72">
        <f>SUM(Q8:Q16)</f>
        <v>10</v>
      </c>
      <c r="R7" s="69">
        <f>SUM(R8:R16)</f>
        <v>3</v>
      </c>
      <c r="S7" s="70">
        <f>SUM(S8:S16)</f>
        <v>4</v>
      </c>
      <c r="T7" s="70">
        <f>SUM(T8:T16)</f>
        <v>0</v>
      </c>
      <c r="U7" s="70">
        <f>COUNTA(U8:U16)</f>
        <v>2</v>
      </c>
      <c r="V7" s="72">
        <f>SUM(V8:V16)</f>
        <v>9</v>
      </c>
      <c r="W7" s="69">
        <f>SUM(W8:W16)</f>
        <v>3</v>
      </c>
      <c r="X7" s="70">
        <f>SUM(X8:X16)</f>
        <v>3</v>
      </c>
      <c r="Y7" s="70">
        <f>SUM(Y8:Y16)</f>
        <v>0</v>
      </c>
      <c r="Z7" s="70">
        <f>COUNTA(Z8:Z16)</f>
        <v>2</v>
      </c>
      <c r="AA7" s="72">
        <f>SUM(AA8:AA16)</f>
        <v>8</v>
      </c>
      <c r="AB7" s="69">
        <f>SUM(AB8:AB16)</f>
        <v>0</v>
      </c>
      <c r="AC7" s="70">
        <f>SUM(AC8:AC16)</f>
        <v>0</v>
      </c>
      <c r="AD7" s="70">
        <f>SUM(AD8:AD16)</f>
        <v>0</v>
      </c>
      <c r="AE7" s="70">
        <f>COUNTA(AE8:AE16)</f>
        <v>0</v>
      </c>
      <c r="AF7" s="72">
        <f>SUM(AF8:AF16)</f>
        <v>0</v>
      </c>
      <c r="AG7" s="69">
        <f>SUM(AG8:AG16)</f>
        <v>0</v>
      </c>
      <c r="AH7" s="70">
        <f>SUM(AH8:AH16)</f>
        <v>0</v>
      </c>
      <c r="AI7" s="70">
        <f>SUM(AI8:AI16)</f>
        <v>0</v>
      </c>
      <c r="AJ7" s="70">
        <f>COUNTA(AJ8:AJ16)</f>
        <v>0</v>
      </c>
      <c r="AK7" s="72">
        <f>SUM(AK8:AK16)</f>
        <v>0</v>
      </c>
      <c r="AL7" s="69">
        <f>SUM(AL8:AL16)</f>
        <v>0</v>
      </c>
      <c r="AM7" s="70">
        <f>SUM(AM8:AM16)</f>
        <v>0</v>
      </c>
      <c r="AN7" s="70">
        <f>SUM(AN8:AN16)</f>
        <v>0</v>
      </c>
      <c r="AO7" s="70">
        <f>COUNTA(AO8:AO16)</f>
        <v>0</v>
      </c>
      <c r="AP7" s="72">
        <f>SUM(AP8:AP16)</f>
        <v>0</v>
      </c>
      <c r="AQ7" s="95"/>
      <c r="AS7" s="2"/>
      <c r="AT7" s="2"/>
    </row>
    <row r="8" spans="1:46" ht="15" customHeight="1" x14ac:dyDescent="0.2">
      <c r="A8" s="49" t="s">
        <v>10</v>
      </c>
      <c r="B8" s="101" t="s">
        <v>23</v>
      </c>
      <c r="C8" s="34" t="s">
        <v>24</v>
      </c>
      <c r="D8" s="6"/>
      <c r="E8" s="14">
        <f>H8+M8+R8+W8+AB8+AG8+AL8</f>
        <v>2</v>
      </c>
      <c r="F8" s="21">
        <f>I8+J8+N8+O8+S8+T8+X8+Y8+AC8+AD8+AH8+AI8+AM8+AN8</f>
        <v>2</v>
      </c>
      <c r="G8" s="22">
        <f t="shared" ref="G8" si="1">L8+Q8+V8+AA8+AF8+AK8+AP8</f>
        <v>6</v>
      </c>
      <c r="H8" s="14">
        <v>2</v>
      </c>
      <c r="I8" s="23">
        <v>2</v>
      </c>
      <c r="J8" s="23">
        <v>0</v>
      </c>
      <c r="K8" s="23" t="s">
        <v>25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/>
      <c r="AT8" s="2"/>
    </row>
    <row r="9" spans="1:46" ht="15" customHeight="1" x14ac:dyDescent="0.2">
      <c r="A9" s="50" t="s">
        <v>11</v>
      </c>
      <c r="B9" s="101" t="s">
        <v>26</v>
      </c>
      <c r="C9" s="7" t="s">
        <v>27</v>
      </c>
      <c r="D9" s="44"/>
      <c r="E9" s="16">
        <f>H9+M9+R9+W9+AB9+AG9+AL9</f>
        <v>2</v>
      </c>
      <c r="F9" s="24">
        <f>I9+J9+N9+O9+S9+T9+X9+Y9+AC9+AD9+AH9+AI9+AM9+AN9</f>
        <v>2</v>
      </c>
      <c r="G9" s="17">
        <f t="shared" ref="G9" si="2">L9+Q9+V9+AA9+AF9+AK9+AP9</f>
        <v>6</v>
      </c>
      <c r="H9" s="16"/>
      <c r="I9" s="24"/>
      <c r="J9" s="24"/>
      <c r="K9" s="24"/>
      <c r="L9" s="17"/>
      <c r="M9" s="16">
        <v>2</v>
      </c>
      <c r="N9" s="24">
        <v>2</v>
      </c>
      <c r="O9" s="24">
        <v>0</v>
      </c>
      <c r="P9" s="24" t="s">
        <v>25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24</v>
      </c>
      <c r="AS9" s="2"/>
      <c r="AT9" s="2"/>
    </row>
    <row r="10" spans="1:46" ht="15" customHeight="1" x14ac:dyDescent="0.2">
      <c r="A10" s="50" t="s">
        <v>12</v>
      </c>
      <c r="B10" s="101" t="s">
        <v>29</v>
      </c>
      <c r="C10" s="7" t="s">
        <v>30</v>
      </c>
      <c r="D10" s="44"/>
      <c r="E10" s="16">
        <f t="shared" ref="E10:E16" si="3">H10+M10+R10+W10+AB10+AG10+AL10</f>
        <v>1</v>
      </c>
      <c r="F10" s="24">
        <f t="shared" ref="F10:F16" si="4">I10+J10+N10+O10+S10+T10+X10+Y10+AC10+AD10+AH10+AI10+AM10+AN10</f>
        <v>3</v>
      </c>
      <c r="G10" s="17">
        <f t="shared" ref="G10:G16" si="5">L10+Q10+V10+AA10+AF10+AK10+AP10</f>
        <v>5</v>
      </c>
      <c r="H10" s="16">
        <v>1</v>
      </c>
      <c r="I10" s="24">
        <v>3</v>
      </c>
      <c r="J10" s="24">
        <v>0</v>
      </c>
      <c r="K10" s="24" t="s">
        <v>28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/>
      <c r="AT10" s="2"/>
    </row>
    <row r="11" spans="1:46" ht="15" customHeight="1" x14ac:dyDescent="0.2">
      <c r="A11" s="50" t="s">
        <v>13</v>
      </c>
      <c r="B11" s="101" t="s">
        <v>31</v>
      </c>
      <c r="C11" s="158" t="s">
        <v>227</v>
      </c>
      <c r="D11" s="44"/>
      <c r="E11" s="16">
        <f t="shared" si="3"/>
        <v>1</v>
      </c>
      <c r="F11" s="24">
        <f t="shared" si="4"/>
        <v>3</v>
      </c>
      <c r="G11" s="17">
        <f t="shared" si="5"/>
        <v>5</v>
      </c>
      <c r="H11" s="16">
        <v>1</v>
      </c>
      <c r="I11" s="24">
        <v>0</v>
      </c>
      <c r="J11" s="24">
        <v>3</v>
      </c>
      <c r="K11" s="24" t="s">
        <v>28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/>
      <c r="AT11" s="2"/>
    </row>
    <row r="12" spans="1:46" ht="15" customHeight="1" x14ac:dyDescent="0.2">
      <c r="A12" s="50" t="s">
        <v>14</v>
      </c>
      <c r="B12" s="101" t="s">
        <v>33</v>
      </c>
      <c r="C12" s="7" t="s">
        <v>34</v>
      </c>
      <c r="D12" s="44"/>
      <c r="E12" s="16">
        <f t="shared" si="3"/>
        <v>2</v>
      </c>
      <c r="F12" s="24">
        <f t="shared" si="4"/>
        <v>1</v>
      </c>
      <c r="G12" s="17">
        <f t="shared" si="5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2</v>
      </c>
      <c r="X12" s="24">
        <v>1</v>
      </c>
      <c r="Y12" s="24">
        <v>0</v>
      </c>
      <c r="Z12" s="24" t="s">
        <v>25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</row>
    <row r="13" spans="1:46" ht="15" customHeight="1" x14ac:dyDescent="0.2">
      <c r="A13" s="50" t="s">
        <v>15</v>
      </c>
      <c r="B13" s="101" t="s">
        <v>36</v>
      </c>
      <c r="C13" s="7" t="s">
        <v>37</v>
      </c>
      <c r="D13" s="44"/>
      <c r="E13" s="16">
        <f t="shared" si="3"/>
        <v>2</v>
      </c>
      <c r="F13" s="24">
        <f t="shared" si="4"/>
        <v>1</v>
      </c>
      <c r="G13" s="17">
        <f t="shared" si="5"/>
        <v>4</v>
      </c>
      <c r="H13" s="16"/>
      <c r="I13" s="24"/>
      <c r="J13" s="24"/>
      <c r="K13" s="24"/>
      <c r="L13" s="17"/>
      <c r="M13" s="16">
        <v>2</v>
      </c>
      <c r="N13" s="24">
        <v>1</v>
      </c>
      <c r="O13" s="24">
        <v>0</v>
      </c>
      <c r="P13" s="24" t="s">
        <v>25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24</v>
      </c>
    </row>
    <row r="14" spans="1:46" ht="15" customHeight="1" x14ac:dyDescent="0.2">
      <c r="A14" s="50" t="s">
        <v>16</v>
      </c>
      <c r="B14" s="101" t="s">
        <v>38</v>
      </c>
      <c r="C14" s="7" t="s">
        <v>39</v>
      </c>
      <c r="D14" s="44"/>
      <c r="E14" s="16">
        <f t="shared" si="3"/>
        <v>2</v>
      </c>
      <c r="F14" s="24">
        <f t="shared" si="4"/>
        <v>2</v>
      </c>
      <c r="G14" s="17">
        <f t="shared" si="5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2</v>
      </c>
      <c r="S14" s="24">
        <v>2</v>
      </c>
      <c r="T14" s="24">
        <v>0</v>
      </c>
      <c r="U14" s="24" t="s">
        <v>25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37</v>
      </c>
    </row>
    <row r="15" spans="1:46" ht="15" customHeight="1" x14ac:dyDescent="0.2">
      <c r="A15" s="50" t="s">
        <v>40</v>
      </c>
      <c r="B15" s="102" t="s">
        <v>41</v>
      </c>
      <c r="C15" s="41" t="s">
        <v>42</v>
      </c>
      <c r="D15" s="45"/>
      <c r="E15" s="16">
        <f t="shared" si="3"/>
        <v>1</v>
      </c>
      <c r="F15" s="24">
        <f t="shared" si="4"/>
        <v>2</v>
      </c>
      <c r="G15" s="17">
        <f t="shared" si="5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1</v>
      </c>
      <c r="S15" s="32">
        <v>2</v>
      </c>
      <c r="T15" s="32">
        <v>0</v>
      </c>
      <c r="U15" s="32" t="s">
        <v>28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ht="15" customHeight="1" x14ac:dyDescent="0.2">
      <c r="A16" s="51" t="s">
        <v>43</v>
      </c>
      <c r="B16" s="102" t="s">
        <v>44</v>
      </c>
      <c r="C16" s="9" t="s">
        <v>45</v>
      </c>
      <c r="D16" s="45"/>
      <c r="E16" s="16">
        <f t="shared" si="3"/>
        <v>1</v>
      </c>
      <c r="F16" s="24">
        <f t="shared" si="4"/>
        <v>2</v>
      </c>
      <c r="G16" s="17">
        <f t="shared" si="5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1</v>
      </c>
      <c r="X16" s="25">
        <v>2</v>
      </c>
      <c r="Y16" s="25">
        <v>0</v>
      </c>
      <c r="Z16" s="25" t="s">
        <v>28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42</v>
      </c>
    </row>
    <row r="17" spans="1:43" ht="15" customHeight="1" thickBot="1" x14ac:dyDescent="0.3">
      <c r="A17" s="135" t="s">
        <v>46</v>
      </c>
      <c r="B17" s="136"/>
      <c r="C17" s="137"/>
      <c r="D17" s="68"/>
      <c r="E17" s="69">
        <f t="shared" ref="E17:J17" si="6">SUM(E18:E23)</f>
        <v>9</v>
      </c>
      <c r="F17" s="70">
        <f t="shared" si="6"/>
        <v>13</v>
      </c>
      <c r="G17" s="72">
        <f t="shared" si="6"/>
        <v>22</v>
      </c>
      <c r="H17" s="69">
        <f t="shared" si="6"/>
        <v>1</v>
      </c>
      <c r="I17" s="70">
        <f t="shared" si="6"/>
        <v>2</v>
      </c>
      <c r="J17" s="70">
        <f t="shared" si="6"/>
        <v>0</v>
      </c>
      <c r="K17" s="70">
        <f>COUNTA(K18:K23)</f>
        <v>1</v>
      </c>
      <c r="L17" s="72">
        <f>SUM(L18:L23)</f>
        <v>3</v>
      </c>
      <c r="M17" s="69">
        <f>SUM(M18:M23)</f>
        <v>4</v>
      </c>
      <c r="N17" s="70">
        <f>SUM(N18:N23)</f>
        <v>5</v>
      </c>
      <c r="O17" s="70">
        <f>SUM(O18:O23)</f>
        <v>0</v>
      </c>
      <c r="P17" s="70">
        <f>COUNTA(P18:P23)</f>
        <v>2</v>
      </c>
      <c r="Q17" s="72">
        <f>SUM(Q18:Q23)</f>
        <v>8</v>
      </c>
      <c r="R17" s="69">
        <f>SUM(R18:R23)</f>
        <v>2</v>
      </c>
      <c r="S17" s="70">
        <f>SUM(S18:S23)</f>
        <v>2</v>
      </c>
      <c r="T17" s="70">
        <f>SUM(T18:T23)</f>
        <v>2</v>
      </c>
      <c r="U17" s="70">
        <f>COUNTA(U18:U23)</f>
        <v>2</v>
      </c>
      <c r="V17" s="72">
        <f>SUM(V18:V23)</f>
        <v>7</v>
      </c>
      <c r="W17" s="69">
        <f>SUM(W18:W23)</f>
        <v>2</v>
      </c>
      <c r="X17" s="70">
        <f>SUM(X18:X23)</f>
        <v>2</v>
      </c>
      <c r="Y17" s="70">
        <f>SUM(Y18:Y23)</f>
        <v>0</v>
      </c>
      <c r="Z17" s="70">
        <f>COUNTA(Z18:Z23)</f>
        <v>1</v>
      </c>
      <c r="AA17" s="72">
        <f>SUM(AA18:AA23)</f>
        <v>4</v>
      </c>
      <c r="AB17" s="69">
        <f>SUM(AB18:AB23)</f>
        <v>0</v>
      </c>
      <c r="AC17" s="70">
        <f>SUM(AC18:AC23)</f>
        <v>0</v>
      </c>
      <c r="AD17" s="70">
        <f>SUM(AD18:AD23)</f>
        <v>0</v>
      </c>
      <c r="AE17" s="70">
        <f>COUNTA(AE18:AE23)</f>
        <v>0</v>
      </c>
      <c r="AF17" s="72">
        <f>SUM(AF18:AF23)</f>
        <v>0</v>
      </c>
      <c r="AG17" s="69">
        <f>SUM(AG18:AG23)</f>
        <v>0</v>
      </c>
      <c r="AH17" s="70">
        <f>SUM(AH18:AH23)</f>
        <v>0</v>
      </c>
      <c r="AI17" s="70">
        <f>SUM(AI18:AI23)</f>
        <v>0</v>
      </c>
      <c r="AJ17" s="70">
        <f>COUNTA(AJ18:AJ23)</f>
        <v>0</v>
      </c>
      <c r="AK17" s="72">
        <f>SUM(AK18:AK23)</f>
        <v>0</v>
      </c>
      <c r="AL17" s="69">
        <f>SUM(AL18:AL23)</f>
        <v>0</v>
      </c>
      <c r="AM17" s="70">
        <f>SUM(AM18:AM23)</f>
        <v>0</v>
      </c>
      <c r="AN17" s="70">
        <f>SUM(AN18:AN23)</f>
        <v>0</v>
      </c>
      <c r="AO17" s="70">
        <f>COUNTA(AO18:AO23)</f>
        <v>0</v>
      </c>
      <c r="AP17" s="72">
        <f>SUM(AP18:AP23)</f>
        <v>0</v>
      </c>
      <c r="AQ17" s="94"/>
    </row>
    <row r="18" spans="1:43" ht="15" customHeight="1" x14ac:dyDescent="0.2">
      <c r="A18" s="52" t="s">
        <v>47</v>
      </c>
      <c r="B18" s="103" t="s">
        <v>48</v>
      </c>
      <c r="C18" s="7" t="s">
        <v>49</v>
      </c>
      <c r="D18" s="44"/>
      <c r="E18" s="16">
        <f t="shared" ref="E18:E23" si="7">H18+M18+R18+W18+AB18+AG18+AL18</f>
        <v>1</v>
      </c>
      <c r="F18" s="24">
        <f t="shared" ref="F18:F23" si="8">I18+J18+N18+O18+S18+T18+X18+Y18+AC18+AD18+AH18+AI18+AM18+AN18</f>
        <v>2</v>
      </c>
      <c r="G18" s="17">
        <f t="shared" ref="G18:G23" si="9">L18+Q18+V18+AA18+AF18+AK18+AP18</f>
        <v>3</v>
      </c>
      <c r="H18" s="16">
        <v>1</v>
      </c>
      <c r="I18" s="24">
        <v>2</v>
      </c>
      <c r="J18" s="24">
        <v>0</v>
      </c>
      <c r="K18" s="24" t="s">
        <v>28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ht="15" customHeight="1" x14ac:dyDescent="0.2">
      <c r="A19" s="52" t="s">
        <v>50</v>
      </c>
      <c r="B19" s="101" t="s">
        <v>51</v>
      </c>
      <c r="C19" s="7" t="s">
        <v>52</v>
      </c>
      <c r="D19" s="53"/>
      <c r="E19" s="16">
        <f t="shared" si="7"/>
        <v>0</v>
      </c>
      <c r="F19" s="24">
        <f t="shared" si="8"/>
        <v>2</v>
      </c>
      <c r="G19" s="17">
        <f t="shared" si="9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2</v>
      </c>
      <c r="T19" s="38">
        <v>0</v>
      </c>
      <c r="U19" s="38" t="s">
        <v>28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ht="15" customHeight="1" x14ac:dyDescent="0.2">
      <c r="A20" s="52" t="s">
        <v>53</v>
      </c>
      <c r="B20" s="101" t="s">
        <v>54</v>
      </c>
      <c r="C20" s="7" t="s">
        <v>55</v>
      </c>
      <c r="D20" s="53"/>
      <c r="E20" s="16">
        <f t="shared" si="7"/>
        <v>2</v>
      </c>
      <c r="F20" s="24">
        <f t="shared" si="8"/>
        <v>2</v>
      </c>
      <c r="G20" s="17">
        <f t="shared" si="9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2</v>
      </c>
      <c r="S20" s="38">
        <v>0</v>
      </c>
      <c r="T20" s="38">
        <v>2</v>
      </c>
      <c r="U20" s="38" t="s">
        <v>28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ht="15" customHeight="1" x14ac:dyDescent="0.2">
      <c r="A21" s="50" t="s">
        <v>56</v>
      </c>
      <c r="B21" s="101" t="s">
        <v>57</v>
      </c>
      <c r="C21" s="12" t="s">
        <v>58</v>
      </c>
      <c r="D21" s="48"/>
      <c r="E21" s="16">
        <f t="shared" si="7"/>
        <v>2</v>
      </c>
      <c r="F21" s="24">
        <f t="shared" si="8"/>
        <v>3</v>
      </c>
      <c r="G21" s="17">
        <f t="shared" si="9"/>
        <v>4</v>
      </c>
      <c r="H21" s="16"/>
      <c r="I21" s="24"/>
      <c r="J21" s="24"/>
      <c r="K21" s="24"/>
      <c r="L21" s="17"/>
      <c r="M21" s="16">
        <v>2</v>
      </c>
      <c r="N21" s="24">
        <v>3</v>
      </c>
      <c r="O21" s="24">
        <v>0</v>
      </c>
      <c r="P21" s="24" t="s">
        <v>25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ht="15" customHeight="1" x14ac:dyDescent="0.2">
      <c r="A22" s="50" t="s">
        <v>59</v>
      </c>
      <c r="B22" s="101" t="s">
        <v>60</v>
      </c>
      <c r="C22" s="7" t="s">
        <v>61</v>
      </c>
      <c r="D22" s="48"/>
      <c r="E22" s="16">
        <f t="shared" si="7"/>
        <v>2</v>
      </c>
      <c r="F22" s="24">
        <f t="shared" si="8"/>
        <v>2</v>
      </c>
      <c r="G22" s="17">
        <f t="shared" si="9"/>
        <v>4</v>
      </c>
      <c r="H22" s="16"/>
      <c r="I22" s="24"/>
      <c r="J22" s="24"/>
      <c r="K22" s="24"/>
      <c r="L22" s="17"/>
      <c r="M22" s="16">
        <v>2</v>
      </c>
      <c r="N22" s="24">
        <v>2</v>
      </c>
      <c r="O22" s="24">
        <v>0</v>
      </c>
      <c r="P22" s="24" t="s">
        <v>28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62</v>
      </c>
    </row>
    <row r="23" spans="1:43" ht="15" customHeight="1" x14ac:dyDescent="0.2">
      <c r="A23" s="50" t="s">
        <v>63</v>
      </c>
      <c r="B23" s="101" t="s">
        <v>64</v>
      </c>
      <c r="C23" s="7" t="s">
        <v>65</v>
      </c>
      <c r="D23" s="48"/>
      <c r="E23" s="16">
        <f t="shared" si="7"/>
        <v>2</v>
      </c>
      <c r="F23" s="24">
        <f t="shared" si="8"/>
        <v>2</v>
      </c>
      <c r="G23" s="17">
        <f t="shared" si="9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2</v>
      </c>
      <c r="X23" s="24">
        <v>2</v>
      </c>
      <c r="Y23" s="24">
        <v>0</v>
      </c>
      <c r="Z23" s="24" t="s">
        <v>25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5" customHeight="1" thickBot="1" x14ac:dyDescent="0.3">
      <c r="A24" s="135" t="s">
        <v>66</v>
      </c>
      <c r="B24" s="136"/>
      <c r="C24" s="137"/>
      <c r="D24" s="68"/>
      <c r="E24" s="69">
        <f t="shared" ref="E24:J24" si="10">SUM(E25:E44)</f>
        <v>32</v>
      </c>
      <c r="F24" s="70">
        <f t="shared" si="10"/>
        <v>38</v>
      </c>
      <c r="G24" s="72">
        <f t="shared" si="10"/>
        <v>83</v>
      </c>
      <c r="H24" s="69">
        <f t="shared" si="10"/>
        <v>4</v>
      </c>
      <c r="I24" s="70">
        <f t="shared" si="10"/>
        <v>4</v>
      </c>
      <c r="J24" s="70">
        <f t="shared" si="10"/>
        <v>0</v>
      </c>
      <c r="K24" s="70">
        <f>COUNTA(K25:K44)</f>
        <v>2</v>
      </c>
      <c r="L24" s="72">
        <f>SUM(L25:L44)</f>
        <v>8</v>
      </c>
      <c r="M24" s="69">
        <f>SUM(M25:M44)</f>
        <v>4</v>
      </c>
      <c r="N24" s="70">
        <f>SUM(N25:N44)</f>
        <v>4</v>
      </c>
      <c r="O24" s="70">
        <f>SUM(O25:O44)</f>
        <v>2</v>
      </c>
      <c r="P24" s="70">
        <f>COUNTA(P25:P44)</f>
        <v>3</v>
      </c>
      <c r="Q24" s="72">
        <f>SUM(Q25:Q44)</f>
        <v>11</v>
      </c>
      <c r="R24" s="69">
        <f>SUM(R25:R44)</f>
        <v>5</v>
      </c>
      <c r="S24" s="70">
        <f>SUM(S25:S44)</f>
        <v>4</v>
      </c>
      <c r="T24" s="70">
        <f>SUM(T25:T44)</f>
        <v>2</v>
      </c>
      <c r="U24" s="70">
        <f>COUNTA(U25:U44)</f>
        <v>3</v>
      </c>
      <c r="V24" s="72">
        <f>SUM(V25:V44)</f>
        <v>13</v>
      </c>
      <c r="W24" s="69">
        <f>SUM(W25:W44)</f>
        <v>8</v>
      </c>
      <c r="X24" s="70">
        <f>SUM(X25:X44)</f>
        <v>5</v>
      </c>
      <c r="Y24" s="70">
        <f>SUM(Y25:Y44)</f>
        <v>1</v>
      </c>
      <c r="Z24" s="70">
        <f>COUNTA(Z25:Z44)</f>
        <v>4</v>
      </c>
      <c r="AA24" s="72">
        <f>SUM(AA25:AA44)</f>
        <v>17</v>
      </c>
      <c r="AB24" s="69">
        <f>SUM(AB25:AB44)</f>
        <v>3</v>
      </c>
      <c r="AC24" s="70">
        <f>SUM(AC25:AC44)</f>
        <v>7</v>
      </c>
      <c r="AD24" s="70">
        <f>SUM(AD25:AD44)</f>
        <v>0</v>
      </c>
      <c r="AE24" s="70">
        <f>COUNTA(AE25:AE44)</f>
        <v>3</v>
      </c>
      <c r="AF24" s="72">
        <f>SUM(AF25:AF44)</f>
        <v>13</v>
      </c>
      <c r="AG24" s="69">
        <f>SUM(AG25:AG44)</f>
        <v>4</v>
      </c>
      <c r="AH24" s="70">
        <f>SUM(AH25:AH44)</f>
        <v>5</v>
      </c>
      <c r="AI24" s="70">
        <f>SUM(AI25:AI44)</f>
        <v>2</v>
      </c>
      <c r="AJ24" s="70">
        <f>COUNTA(AJ25:AJ44)</f>
        <v>3</v>
      </c>
      <c r="AK24" s="72">
        <f>SUM(AK25:AK44)</f>
        <v>13</v>
      </c>
      <c r="AL24" s="69">
        <f>SUM(AL25:AL44)</f>
        <v>4</v>
      </c>
      <c r="AM24" s="70">
        <f>SUM(AM25:AM44)</f>
        <v>2</v>
      </c>
      <c r="AN24" s="70">
        <f>SUM(AN25:AN44)</f>
        <v>0</v>
      </c>
      <c r="AO24" s="70">
        <f>COUNTA(AO25:AO44)</f>
        <v>2</v>
      </c>
      <c r="AP24" s="72">
        <f>SUM(AP25:AP44)</f>
        <v>8</v>
      </c>
      <c r="AQ24" s="95"/>
    </row>
    <row r="25" spans="1:43" ht="15" customHeight="1" x14ac:dyDescent="0.2">
      <c r="A25" s="49" t="s">
        <v>67</v>
      </c>
      <c r="B25" s="103" t="s">
        <v>68</v>
      </c>
      <c r="C25" s="7" t="s">
        <v>69</v>
      </c>
      <c r="D25" s="44"/>
      <c r="E25" s="14">
        <f>H25+M25+R25+W25+AB25+AG25+AL25</f>
        <v>2</v>
      </c>
      <c r="F25" s="23">
        <f>I25+J25+N25+O25+S25+T25+X25+Y25+AC25+AD25+AH25+AI25+AM25+AN25</f>
        <v>0</v>
      </c>
      <c r="G25" s="15">
        <f t="shared" ref="G25:G44" si="11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2</v>
      </c>
      <c r="AM25" s="38">
        <v>0</v>
      </c>
      <c r="AN25" s="38">
        <v>0</v>
      </c>
      <c r="AO25" s="38" t="s">
        <v>25</v>
      </c>
      <c r="AP25" s="36">
        <v>4</v>
      </c>
      <c r="AQ25" s="37"/>
    </row>
    <row r="26" spans="1:43" ht="15" customHeight="1" x14ac:dyDescent="0.2">
      <c r="A26" s="52" t="s">
        <v>70</v>
      </c>
      <c r="B26" s="101" t="s">
        <v>71</v>
      </c>
      <c r="C26" s="7" t="s">
        <v>72</v>
      </c>
      <c r="D26" s="53"/>
      <c r="E26" s="16">
        <f t="shared" ref="E26" si="12">H26+M26+R26+W26+AB26+AG26+AL26</f>
        <v>1</v>
      </c>
      <c r="F26" s="24">
        <f t="shared" ref="F26" si="13">I26+J26+N26+O26+S26+T26+X26+Y26+AC26+AD26+AH26+AI26+AM26+AN26</f>
        <v>2</v>
      </c>
      <c r="G26" s="17">
        <f t="shared" si="11"/>
        <v>3</v>
      </c>
      <c r="H26" s="35"/>
      <c r="I26" s="38"/>
      <c r="J26" s="38"/>
      <c r="K26" s="38"/>
      <c r="L26" s="36"/>
      <c r="M26" s="16">
        <v>1</v>
      </c>
      <c r="N26" s="24">
        <v>2</v>
      </c>
      <c r="O26" s="24">
        <v>0</v>
      </c>
      <c r="P26" s="24" t="s">
        <v>28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ht="15" customHeight="1" x14ac:dyDescent="0.2">
      <c r="A27" s="50" t="s">
        <v>73</v>
      </c>
      <c r="B27" s="101" t="s">
        <v>74</v>
      </c>
      <c r="C27" s="7" t="s">
        <v>62</v>
      </c>
      <c r="D27" s="53"/>
      <c r="E27" s="16">
        <f t="shared" ref="E27:E44" si="14">H27+M27+R27+W27+AB27+AG27+AL27</f>
        <v>2</v>
      </c>
      <c r="F27" s="24">
        <f t="shared" ref="F27:F44" si="15">I27+J27+N27+O27+S27+T27+X27+Y27+AC27+AD27+AH27+AI27+AM27+AN27</f>
        <v>2</v>
      </c>
      <c r="G27" s="17">
        <f t="shared" si="11"/>
        <v>4</v>
      </c>
      <c r="H27" s="35">
        <v>2</v>
      </c>
      <c r="I27" s="38">
        <v>2</v>
      </c>
      <c r="J27" s="38">
        <v>0</v>
      </c>
      <c r="K27" s="38" t="s">
        <v>28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ht="15" customHeight="1" x14ac:dyDescent="0.2">
      <c r="A28" s="50" t="s">
        <v>75</v>
      </c>
      <c r="B28" s="101" t="s">
        <v>76</v>
      </c>
      <c r="C28" s="7" t="s">
        <v>77</v>
      </c>
      <c r="D28" s="53"/>
      <c r="E28" s="16">
        <f>H28+M28+R28+W28+AB28+AG28+AL28</f>
        <v>2</v>
      </c>
      <c r="F28" s="24">
        <f>I28+J28+N28+O28+S28+T28+X28+Y28+AC28+AD28+AH28+AI28+AM28+AN28</f>
        <v>3</v>
      </c>
      <c r="G28" s="17">
        <f t="shared" si="11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2</v>
      </c>
      <c r="AH28" s="24">
        <v>3</v>
      </c>
      <c r="AI28" s="24">
        <v>0</v>
      </c>
      <c r="AJ28" s="24" t="s">
        <v>28</v>
      </c>
      <c r="AK28" s="17">
        <v>5</v>
      </c>
      <c r="AL28" s="16"/>
      <c r="AM28" s="24"/>
      <c r="AN28" s="24"/>
      <c r="AO28" s="24"/>
      <c r="AP28" s="17"/>
      <c r="AQ28" s="8" t="s">
        <v>78</v>
      </c>
    </row>
    <row r="29" spans="1:43" ht="15" customHeight="1" x14ac:dyDescent="0.2">
      <c r="A29" s="52" t="s">
        <v>79</v>
      </c>
      <c r="B29" s="101" t="s">
        <v>80</v>
      </c>
      <c r="C29" s="7" t="s">
        <v>81</v>
      </c>
      <c r="D29" s="44"/>
      <c r="E29" s="16">
        <f t="shared" ref="E29" si="16">H29+M29+R29+W29+AB29+AG29+AL29</f>
        <v>1</v>
      </c>
      <c r="F29" s="24">
        <f t="shared" ref="F29" si="17">I29+J29+N29+O29+S29+T29+X29+Y29+AC29+AD29+AH29+AI29+AM29+AN29</f>
        <v>2</v>
      </c>
      <c r="G29" s="17">
        <f t="shared" si="11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1</v>
      </c>
      <c r="AC29" s="24">
        <v>2</v>
      </c>
      <c r="AD29" s="24">
        <v>0</v>
      </c>
      <c r="AE29" s="24" t="s">
        <v>28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62</v>
      </c>
    </row>
    <row r="30" spans="1:43" ht="15" customHeight="1" x14ac:dyDescent="0.2">
      <c r="A30" s="50" t="s">
        <v>82</v>
      </c>
      <c r="B30" s="101" t="s">
        <v>83</v>
      </c>
      <c r="C30" s="7" t="s">
        <v>84</v>
      </c>
      <c r="D30" s="48"/>
      <c r="E30" s="16">
        <f t="shared" si="14"/>
        <v>2</v>
      </c>
      <c r="F30" s="24">
        <f t="shared" si="15"/>
        <v>2</v>
      </c>
      <c r="G30" s="17">
        <f t="shared" si="11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2</v>
      </c>
      <c r="X30" s="24">
        <v>2</v>
      </c>
      <c r="Y30" s="24">
        <v>0</v>
      </c>
      <c r="Z30" s="24" t="s">
        <v>28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ht="15" customHeight="1" x14ac:dyDescent="0.2">
      <c r="A31" s="50" t="s">
        <v>85</v>
      </c>
      <c r="B31" s="101" t="s">
        <v>86</v>
      </c>
      <c r="C31" s="7" t="s">
        <v>87</v>
      </c>
      <c r="D31" s="44"/>
      <c r="E31" s="16">
        <f t="shared" si="14"/>
        <v>1</v>
      </c>
      <c r="F31" s="24">
        <f t="shared" si="15"/>
        <v>2</v>
      </c>
      <c r="G31" s="17">
        <f t="shared" si="11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1</v>
      </c>
      <c r="S31" s="24">
        <v>2</v>
      </c>
      <c r="T31" s="24">
        <v>0</v>
      </c>
      <c r="U31" s="24" t="s">
        <v>28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ht="15" customHeight="1" x14ac:dyDescent="0.2">
      <c r="A32" s="52" t="s">
        <v>88</v>
      </c>
      <c r="B32" s="101" t="s">
        <v>89</v>
      </c>
      <c r="C32" s="7" t="s">
        <v>90</v>
      </c>
      <c r="D32" s="44"/>
      <c r="E32" s="16">
        <f t="shared" si="14"/>
        <v>2</v>
      </c>
      <c r="F32" s="24">
        <f t="shared" si="15"/>
        <v>2</v>
      </c>
      <c r="G32" s="17">
        <f t="shared" si="11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2</v>
      </c>
      <c r="X32" s="24">
        <v>2</v>
      </c>
      <c r="Y32" s="24">
        <v>0</v>
      </c>
      <c r="Z32" s="24" t="s">
        <v>25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ht="15" customHeight="1" x14ac:dyDescent="0.2">
      <c r="A33" s="50" t="s">
        <v>91</v>
      </c>
      <c r="B33" s="101" t="s">
        <v>92</v>
      </c>
      <c r="C33" s="99" t="s">
        <v>93</v>
      </c>
      <c r="D33" s="53"/>
      <c r="E33" s="16">
        <f t="shared" si="14"/>
        <v>2</v>
      </c>
      <c r="F33" s="24">
        <f t="shared" si="15"/>
        <v>2</v>
      </c>
      <c r="G33" s="17">
        <f t="shared" si="11"/>
        <v>4</v>
      </c>
      <c r="H33" s="35">
        <v>2</v>
      </c>
      <c r="I33" s="38">
        <v>2</v>
      </c>
      <c r="J33" s="38">
        <v>0</v>
      </c>
      <c r="K33" s="38" t="s">
        <v>25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ht="15" customHeight="1" x14ac:dyDescent="0.2">
      <c r="A34" s="50" t="s">
        <v>94</v>
      </c>
      <c r="B34" s="101" t="s">
        <v>95</v>
      </c>
      <c r="C34" s="7" t="s">
        <v>96</v>
      </c>
      <c r="D34" s="44"/>
      <c r="E34" s="16">
        <f t="shared" si="14"/>
        <v>2</v>
      </c>
      <c r="F34" s="24">
        <f t="shared" si="15"/>
        <v>2</v>
      </c>
      <c r="G34" s="17">
        <f t="shared" si="11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2</v>
      </c>
      <c r="S34" s="24">
        <v>2</v>
      </c>
      <c r="T34" s="24">
        <v>0</v>
      </c>
      <c r="U34" s="24" t="s">
        <v>28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ht="15" customHeight="1" x14ac:dyDescent="0.2">
      <c r="A35" s="52" t="s">
        <v>97</v>
      </c>
      <c r="B35" s="101" t="s">
        <v>98</v>
      </c>
      <c r="C35" s="7" t="s">
        <v>99</v>
      </c>
      <c r="D35" s="44"/>
      <c r="E35" s="16">
        <f t="shared" ref="E35" si="18">H35+M35+R35+W35+AB35+AG35+AL35</f>
        <v>1</v>
      </c>
      <c r="F35" s="24">
        <f t="shared" ref="F35" si="19">I35+J35+N35+O35+S35+T35+X35+Y35+AC35+AD35+AH35+AI35+AM35+AN35</f>
        <v>2</v>
      </c>
      <c r="G35" s="17">
        <f t="shared" ref="G35" si="20">L35+Q35+V35+AA35+AF35+AK35+AP35</f>
        <v>4</v>
      </c>
      <c r="H35" s="16"/>
      <c r="I35" s="24"/>
      <c r="J35" s="24"/>
      <c r="K35" s="24"/>
      <c r="L35" s="17"/>
      <c r="M35" s="16">
        <v>1</v>
      </c>
      <c r="N35" s="24">
        <v>0</v>
      </c>
      <c r="O35" s="24">
        <v>2</v>
      </c>
      <c r="P35" s="24" t="s">
        <v>28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ht="15" customHeight="1" x14ac:dyDescent="0.2">
      <c r="A36" s="50" t="s">
        <v>100</v>
      </c>
      <c r="B36" s="101" t="s">
        <v>101</v>
      </c>
      <c r="C36" s="7" t="s">
        <v>102</v>
      </c>
      <c r="D36" s="44"/>
      <c r="E36" s="16">
        <f t="shared" si="14"/>
        <v>1</v>
      </c>
      <c r="F36" s="24">
        <f t="shared" si="15"/>
        <v>3</v>
      </c>
      <c r="G36" s="17">
        <f t="shared" si="11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1</v>
      </c>
      <c r="AC36" s="24">
        <v>3</v>
      </c>
      <c r="AD36" s="24">
        <v>0</v>
      </c>
      <c r="AE36" s="24" t="s">
        <v>25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ht="15" customHeight="1" x14ac:dyDescent="0.2">
      <c r="A37" s="50" t="s">
        <v>103</v>
      </c>
      <c r="B37" s="101" t="s">
        <v>104</v>
      </c>
      <c r="C37" s="7" t="s">
        <v>105</v>
      </c>
      <c r="D37" s="44"/>
      <c r="E37" s="16">
        <f t="shared" si="14"/>
        <v>1</v>
      </c>
      <c r="F37" s="24">
        <f t="shared" si="15"/>
        <v>2</v>
      </c>
      <c r="G37" s="17">
        <f t="shared" si="11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1</v>
      </c>
      <c r="AC37" s="24">
        <v>2</v>
      </c>
      <c r="AD37" s="24">
        <v>0</v>
      </c>
      <c r="AE37" s="24" t="s">
        <v>25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ht="15" customHeight="1" x14ac:dyDescent="0.2">
      <c r="A38" s="52" t="s">
        <v>106</v>
      </c>
      <c r="B38" s="101" t="s">
        <v>107</v>
      </c>
      <c r="C38" s="11" t="s">
        <v>108</v>
      </c>
      <c r="D38" s="44"/>
      <c r="E38" s="16">
        <f t="shared" si="14"/>
        <v>2</v>
      </c>
      <c r="F38" s="24">
        <f t="shared" si="15"/>
        <v>1</v>
      </c>
      <c r="G38" s="17">
        <f t="shared" si="11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2</v>
      </c>
      <c r="X38" s="24">
        <v>1</v>
      </c>
      <c r="Y38" s="24">
        <v>0</v>
      </c>
      <c r="Z38" s="24" t="s">
        <v>25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87</v>
      </c>
    </row>
    <row r="39" spans="1:43" ht="15" customHeight="1" x14ac:dyDescent="0.2">
      <c r="A39" s="50" t="s">
        <v>109</v>
      </c>
      <c r="B39" s="101" t="s">
        <v>110</v>
      </c>
      <c r="C39" s="7" t="s">
        <v>111</v>
      </c>
      <c r="D39" s="44"/>
      <c r="E39" s="16">
        <f t="shared" si="14"/>
        <v>2</v>
      </c>
      <c r="F39" s="24">
        <f t="shared" si="15"/>
        <v>1</v>
      </c>
      <c r="G39" s="17">
        <f t="shared" si="11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2</v>
      </c>
      <c r="X39" s="24">
        <v>0</v>
      </c>
      <c r="Y39" s="24">
        <v>1</v>
      </c>
      <c r="Z39" s="24" t="s">
        <v>28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ht="15" customHeight="1" x14ac:dyDescent="0.2">
      <c r="A40" s="50" t="s">
        <v>112</v>
      </c>
      <c r="B40" s="101" t="s">
        <v>113</v>
      </c>
      <c r="C40" s="7" t="s">
        <v>114</v>
      </c>
      <c r="D40" s="44"/>
      <c r="E40" s="16">
        <f t="shared" si="14"/>
        <v>2</v>
      </c>
      <c r="F40" s="24">
        <f t="shared" si="15"/>
        <v>2</v>
      </c>
      <c r="G40" s="17">
        <f t="shared" si="11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2</v>
      </c>
      <c r="S40" s="24">
        <v>0</v>
      </c>
      <c r="T40" s="24">
        <v>2</v>
      </c>
      <c r="U40" s="24" t="s">
        <v>28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ht="15" customHeight="1" x14ac:dyDescent="0.2">
      <c r="A41" s="52" t="s">
        <v>115</v>
      </c>
      <c r="B41" s="101" t="s">
        <v>116</v>
      </c>
      <c r="C41" s="7" t="s">
        <v>117</v>
      </c>
      <c r="D41" s="44"/>
      <c r="E41" s="16">
        <f t="shared" si="14"/>
        <v>1</v>
      </c>
      <c r="F41" s="24">
        <f t="shared" si="15"/>
        <v>2</v>
      </c>
      <c r="G41" s="17">
        <f t="shared" si="11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1</v>
      </c>
      <c r="AH41" s="24">
        <v>2</v>
      </c>
      <c r="AI41" s="24">
        <v>0</v>
      </c>
      <c r="AJ41" s="24" t="s">
        <v>28</v>
      </c>
      <c r="AK41" s="17">
        <v>4</v>
      </c>
      <c r="AL41" s="16"/>
      <c r="AM41" s="24"/>
      <c r="AN41" s="24"/>
      <c r="AO41" s="24"/>
      <c r="AP41" s="17"/>
      <c r="AQ41" s="8"/>
    </row>
    <row r="42" spans="1:43" ht="15" customHeight="1" x14ac:dyDescent="0.2">
      <c r="A42" s="50" t="s">
        <v>118</v>
      </c>
      <c r="B42" s="101" t="s">
        <v>119</v>
      </c>
      <c r="C42" s="98" t="s">
        <v>120</v>
      </c>
      <c r="D42" s="44"/>
      <c r="E42" s="16">
        <f t="shared" si="14"/>
        <v>2</v>
      </c>
      <c r="F42" s="24">
        <f t="shared" si="15"/>
        <v>2</v>
      </c>
      <c r="G42" s="17">
        <f t="shared" si="11"/>
        <v>4</v>
      </c>
      <c r="H42" s="16"/>
      <c r="I42" s="24"/>
      <c r="J42" s="24"/>
      <c r="K42" s="24"/>
      <c r="L42" s="17"/>
      <c r="M42" s="16">
        <v>2</v>
      </c>
      <c r="N42" s="24">
        <v>2</v>
      </c>
      <c r="O42" s="24">
        <v>0</v>
      </c>
      <c r="P42" s="24" t="s">
        <v>25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ht="15" customHeight="1" x14ac:dyDescent="0.2">
      <c r="A43" s="50" t="s">
        <v>121</v>
      </c>
      <c r="B43" s="101" t="s">
        <v>122</v>
      </c>
      <c r="C43" s="7" t="s">
        <v>123</v>
      </c>
      <c r="D43" s="44"/>
      <c r="E43" s="16">
        <f t="shared" si="14"/>
        <v>1</v>
      </c>
      <c r="F43" s="24">
        <f t="shared" si="15"/>
        <v>2</v>
      </c>
      <c r="G43" s="17">
        <f t="shared" si="11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1</v>
      </c>
      <c r="AH43" s="24">
        <v>0</v>
      </c>
      <c r="AI43" s="24">
        <v>2</v>
      </c>
      <c r="AJ43" s="24" t="s">
        <v>28</v>
      </c>
      <c r="AK43" s="17">
        <v>4</v>
      </c>
      <c r="AL43" s="16"/>
      <c r="AM43" s="24"/>
      <c r="AN43" s="24"/>
      <c r="AO43" s="24"/>
      <c r="AP43" s="17"/>
      <c r="AQ43" s="8" t="s">
        <v>124</v>
      </c>
    </row>
    <row r="44" spans="1:43" ht="15" customHeight="1" x14ac:dyDescent="0.2">
      <c r="A44" s="50" t="s">
        <v>125</v>
      </c>
      <c r="B44" s="101" t="s">
        <v>80</v>
      </c>
      <c r="C44" s="7" t="s">
        <v>126</v>
      </c>
      <c r="D44" s="44"/>
      <c r="E44" s="16">
        <f t="shared" si="14"/>
        <v>2</v>
      </c>
      <c r="F44" s="24">
        <f t="shared" si="15"/>
        <v>2</v>
      </c>
      <c r="G44" s="17">
        <f t="shared" si="11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2</v>
      </c>
      <c r="AM44" s="24">
        <v>2</v>
      </c>
      <c r="AN44" s="24">
        <v>0</v>
      </c>
      <c r="AO44" s="24" t="s">
        <v>28</v>
      </c>
      <c r="AP44" s="17">
        <v>4</v>
      </c>
      <c r="AQ44" s="8"/>
    </row>
    <row r="45" spans="1:43" ht="15" customHeight="1" thickBot="1" x14ac:dyDescent="0.3">
      <c r="A45" s="135" t="s">
        <v>127</v>
      </c>
      <c r="B45" s="136"/>
      <c r="C45" s="137"/>
      <c r="D45" s="68"/>
      <c r="E45" s="69">
        <f t="shared" ref="E45:AP45" si="21">E54</f>
        <v>5</v>
      </c>
      <c r="F45" s="70">
        <f t="shared" si="21"/>
        <v>14</v>
      </c>
      <c r="G45" s="72">
        <f t="shared" si="21"/>
        <v>40</v>
      </c>
      <c r="H45" s="69">
        <f t="shared" si="21"/>
        <v>0</v>
      </c>
      <c r="I45" s="70">
        <f t="shared" si="21"/>
        <v>0</v>
      </c>
      <c r="J45" s="70">
        <f t="shared" si="21"/>
        <v>0</v>
      </c>
      <c r="K45" s="70">
        <f t="shared" si="21"/>
        <v>0</v>
      </c>
      <c r="L45" s="72">
        <f t="shared" si="21"/>
        <v>0</v>
      </c>
      <c r="M45" s="69">
        <f t="shared" si="21"/>
        <v>0</v>
      </c>
      <c r="N45" s="70">
        <f t="shared" si="21"/>
        <v>0</v>
      </c>
      <c r="O45" s="70">
        <f t="shared" si="21"/>
        <v>0</v>
      </c>
      <c r="P45" s="70">
        <f t="shared" si="21"/>
        <v>0</v>
      </c>
      <c r="Q45" s="72">
        <f t="shared" si="21"/>
        <v>0</v>
      </c>
      <c r="R45" s="69">
        <f t="shared" si="21"/>
        <v>0</v>
      </c>
      <c r="S45" s="70">
        <f t="shared" si="21"/>
        <v>0</v>
      </c>
      <c r="T45" s="70">
        <f t="shared" si="21"/>
        <v>0</v>
      </c>
      <c r="U45" s="70">
        <f t="shared" si="21"/>
        <v>0</v>
      </c>
      <c r="V45" s="72">
        <f t="shared" si="21"/>
        <v>0</v>
      </c>
      <c r="W45" s="69">
        <f t="shared" si="21"/>
        <v>0</v>
      </c>
      <c r="X45" s="70">
        <f t="shared" si="21"/>
        <v>0</v>
      </c>
      <c r="Y45" s="70">
        <f t="shared" si="21"/>
        <v>0</v>
      </c>
      <c r="Z45" s="70">
        <f t="shared" si="21"/>
        <v>0</v>
      </c>
      <c r="AA45" s="72">
        <f t="shared" si="21"/>
        <v>0</v>
      </c>
      <c r="AB45" s="69">
        <f t="shared" si="21"/>
        <v>0</v>
      </c>
      <c r="AC45" s="70">
        <f t="shared" si="21"/>
        <v>0</v>
      </c>
      <c r="AD45" s="70">
        <f t="shared" si="21"/>
        <v>0</v>
      </c>
      <c r="AE45" s="70">
        <f t="shared" si="21"/>
        <v>0</v>
      </c>
      <c r="AF45" s="72">
        <f t="shared" si="21"/>
        <v>0</v>
      </c>
      <c r="AG45" s="69">
        <f t="shared" si="21"/>
        <v>3</v>
      </c>
      <c r="AH45" s="70">
        <f t="shared" si="21"/>
        <v>2</v>
      </c>
      <c r="AI45" s="70">
        <f t="shared" si="21"/>
        <v>6</v>
      </c>
      <c r="AJ45" s="70">
        <f t="shared" si="21"/>
        <v>4</v>
      </c>
      <c r="AK45" s="72">
        <f t="shared" si="21"/>
        <v>16</v>
      </c>
      <c r="AL45" s="69">
        <f t="shared" si="21"/>
        <v>2</v>
      </c>
      <c r="AM45" s="70">
        <f t="shared" si="21"/>
        <v>2</v>
      </c>
      <c r="AN45" s="70">
        <f t="shared" si="21"/>
        <v>4</v>
      </c>
      <c r="AO45" s="70">
        <f t="shared" si="21"/>
        <v>3</v>
      </c>
      <c r="AP45" s="72">
        <f t="shared" si="21"/>
        <v>24</v>
      </c>
      <c r="AQ45" s="95"/>
    </row>
    <row r="46" spans="1:43" ht="15" customHeight="1" thickBot="1" x14ac:dyDescent="0.3">
      <c r="A46" s="58"/>
      <c r="B46" s="143" t="s">
        <v>128</v>
      </c>
      <c r="C46" s="144"/>
      <c r="D46" s="59"/>
      <c r="E46" s="60">
        <f t="shared" ref="E46:AP46" si="22">SUM(E47:E53)</f>
        <v>5</v>
      </c>
      <c r="F46" s="61">
        <f t="shared" si="22"/>
        <v>14</v>
      </c>
      <c r="G46" s="62">
        <f t="shared" si="22"/>
        <v>40</v>
      </c>
      <c r="H46" s="60">
        <f t="shared" si="22"/>
        <v>0</v>
      </c>
      <c r="I46" s="61">
        <f t="shared" si="22"/>
        <v>0</v>
      </c>
      <c r="J46" s="61">
        <f t="shared" si="22"/>
        <v>0</v>
      </c>
      <c r="K46" s="61">
        <f>COUNTA(K47:K53)</f>
        <v>0</v>
      </c>
      <c r="L46" s="62">
        <f t="shared" si="22"/>
        <v>0</v>
      </c>
      <c r="M46" s="60">
        <f t="shared" si="22"/>
        <v>0</v>
      </c>
      <c r="N46" s="61">
        <f t="shared" si="22"/>
        <v>0</v>
      </c>
      <c r="O46" s="61">
        <f t="shared" si="22"/>
        <v>0</v>
      </c>
      <c r="P46" s="61">
        <f>COUNTA(P47:P53)</f>
        <v>0</v>
      </c>
      <c r="Q46" s="62">
        <f t="shared" si="22"/>
        <v>0</v>
      </c>
      <c r="R46" s="60">
        <f t="shared" si="22"/>
        <v>0</v>
      </c>
      <c r="S46" s="61">
        <f t="shared" si="22"/>
        <v>0</v>
      </c>
      <c r="T46" s="61">
        <f t="shared" si="22"/>
        <v>0</v>
      </c>
      <c r="U46" s="61">
        <f>COUNTA(U47:U53)</f>
        <v>0</v>
      </c>
      <c r="V46" s="62">
        <f t="shared" si="22"/>
        <v>0</v>
      </c>
      <c r="W46" s="60">
        <f t="shared" si="22"/>
        <v>0</v>
      </c>
      <c r="X46" s="61">
        <f t="shared" si="22"/>
        <v>0</v>
      </c>
      <c r="Y46" s="61">
        <f t="shared" si="22"/>
        <v>0</v>
      </c>
      <c r="Z46" s="61">
        <f>COUNTA(Z47:Z53)</f>
        <v>0</v>
      </c>
      <c r="AA46" s="62">
        <f t="shared" si="22"/>
        <v>0</v>
      </c>
      <c r="AB46" s="60">
        <f t="shared" si="22"/>
        <v>0</v>
      </c>
      <c r="AC46" s="61">
        <f t="shared" si="22"/>
        <v>0</v>
      </c>
      <c r="AD46" s="61">
        <f t="shared" si="22"/>
        <v>0</v>
      </c>
      <c r="AE46" s="61">
        <f>COUNTA(AE47:AE53)</f>
        <v>0</v>
      </c>
      <c r="AF46" s="62">
        <f t="shared" si="22"/>
        <v>0</v>
      </c>
      <c r="AG46" s="60">
        <f t="shared" si="22"/>
        <v>3</v>
      </c>
      <c r="AH46" s="61">
        <f t="shared" si="22"/>
        <v>6</v>
      </c>
      <c r="AI46" s="61">
        <f t="shared" si="22"/>
        <v>2</v>
      </c>
      <c r="AJ46" s="61">
        <f>COUNTA(AJ47:AJ53)</f>
        <v>4</v>
      </c>
      <c r="AK46" s="62">
        <f t="shared" si="22"/>
        <v>16</v>
      </c>
      <c r="AL46" s="60">
        <f t="shared" si="22"/>
        <v>2</v>
      </c>
      <c r="AM46" s="61">
        <f t="shared" si="22"/>
        <v>4</v>
      </c>
      <c r="AN46" s="61">
        <f t="shared" si="22"/>
        <v>2</v>
      </c>
      <c r="AO46" s="61">
        <f>COUNTA(AO47:AO53)</f>
        <v>3</v>
      </c>
      <c r="AP46" s="62">
        <f t="shared" si="22"/>
        <v>24</v>
      </c>
      <c r="AQ46" s="63"/>
    </row>
    <row r="47" spans="1:43" ht="15" customHeight="1" x14ac:dyDescent="0.2">
      <c r="A47" s="50" t="s">
        <v>129</v>
      </c>
      <c r="B47" s="103" t="s">
        <v>130</v>
      </c>
      <c r="C47" s="11" t="s">
        <v>131</v>
      </c>
      <c r="D47" s="44"/>
      <c r="E47" s="14">
        <f>H47+M47+R47+W47+AB47+AG47+AL47</f>
        <v>1</v>
      </c>
      <c r="F47" s="23">
        <f>I47+J47+N47+O47+S47+T47+X47+Y47+AC47+AD47+AH47+AI47+AM47+AN47</f>
        <v>2</v>
      </c>
      <c r="G47" s="15">
        <f t="shared" ref="G47:G53" si="23">L47+Q47+V47+AA47+AF47+AK47+AP47</f>
        <v>4</v>
      </c>
      <c r="H47" s="16"/>
      <c r="I47" s="24"/>
      <c r="J47" s="24"/>
      <c r="K47" s="24"/>
      <c r="L47" s="17"/>
      <c r="M47" s="16"/>
      <c r="N47" s="24"/>
      <c r="O47" s="24"/>
      <c r="P47" s="24"/>
      <c r="Q47" s="17"/>
      <c r="R47" s="16"/>
      <c r="S47" s="24"/>
      <c r="T47" s="24"/>
      <c r="U47" s="24"/>
      <c r="V47" s="17"/>
      <c r="W47" s="16"/>
      <c r="X47" s="24"/>
      <c r="Y47" s="24"/>
      <c r="Z47" s="24"/>
      <c r="AA47" s="17"/>
      <c r="AB47" s="16"/>
      <c r="AC47" s="24"/>
      <c r="AD47" s="24"/>
      <c r="AE47" s="24"/>
      <c r="AF47" s="17"/>
      <c r="AG47" s="16">
        <v>1</v>
      </c>
      <c r="AH47" s="24">
        <v>2</v>
      </c>
      <c r="AI47" s="24">
        <v>0</v>
      </c>
      <c r="AJ47" s="24" t="s">
        <v>28</v>
      </c>
      <c r="AK47" s="17">
        <v>4</v>
      </c>
      <c r="AL47" s="16"/>
      <c r="AM47" s="24"/>
      <c r="AN47" s="24"/>
      <c r="AO47" s="24"/>
      <c r="AP47" s="17"/>
      <c r="AQ47" s="8"/>
    </row>
    <row r="48" spans="1:43" ht="15" customHeight="1" x14ac:dyDescent="0.2">
      <c r="A48" s="50" t="s">
        <v>132</v>
      </c>
      <c r="B48" s="101" t="s">
        <v>133</v>
      </c>
      <c r="C48" s="11" t="s">
        <v>134</v>
      </c>
      <c r="D48" s="44"/>
      <c r="E48" s="16">
        <f t="shared" ref="E48:E52" si="24">H48+M48+R48+W48+AB48+AG48+AL48</f>
        <v>1</v>
      </c>
      <c r="F48" s="24">
        <f t="shared" ref="F48:F52" si="25">I48+J48+N48+O48+S48+T48+X48+Y48+AC48+AD48+AH48+AI48+AM48+AN48</f>
        <v>2</v>
      </c>
      <c r="G48" s="17">
        <f t="shared" si="23"/>
        <v>4</v>
      </c>
      <c r="H48" s="16"/>
      <c r="I48" s="24"/>
      <c r="J48" s="24"/>
      <c r="K48" s="24"/>
      <c r="L48" s="17"/>
      <c r="M48" s="16"/>
      <c r="N48" s="24"/>
      <c r="O48" s="24"/>
      <c r="P48" s="24"/>
      <c r="Q48" s="17"/>
      <c r="R48" s="16"/>
      <c r="S48" s="24"/>
      <c r="T48" s="24"/>
      <c r="U48" s="24"/>
      <c r="V48" s="17"/>
      <c r="W48" s="16"/>
      <c r="X48" s="24"/>
      <c r="Y48" s="24"/>
      <c r="Z48" s="24"/>
      <c r="AA48" s="17"/>
      <c r="AB48" s="16"/>
      <c r="AC48" s="24"/>
      <c r="AD48" s="24"/>
      <c r="AE48" s="24"/>
      <c r="AF48" s="17"/>
      <c r="AG48" s="16">
        <v>1</v>
      </c>
      <c r="AH48" s="24">
        <v>2</v>
      </c>
      <c r="AI48" s="24">
        <v>0</v>
      </c>
      <c r="AJ48" s="24" t="s">
        <v>25</v>
      </c>
      <c r="AK48" s="17">
        <v>4</v>
      </c>
      <c r="AL48" s="16"/>
      <c r="AM48" s="24"/>
      <c r="AN48" s="24"/>
      <c r="AO48" s="24"/>
      <c r="AP48" s="17"/>
      <c r="AQ48" s="8"/>
    </row>
    <row r="49" spans="1:43" ht="15" customHeight="1" x14ac:dyDescent="0.2">
      <c r="A49" s="50" t="s">
        <v>135</v>
      </c>
      <c r="B49" s="101" t="s">
        <v>136</v>
      </c>
      <c r="C49" s="11" t="s">
        <v>137</v>
      </c>
      <c r="D49" s="44"/>
      <c r="E49" s="16">
        <f t="shared" si="24"/>
        <v>1</v>
      </c>
      <c r="F49" s="24">
        <f t="shared" si="25"/>
        <v>2</v>
      </c>
      <c r="G49" s="17">
        <f t="shared" si="23"/>
        <v>4</v>
      </c>
      <c r="H49" s="16"/>
      <c r="I49" s="24"/>
      <c r="J49" s="24"/>
      <c r="K49" s="24"/>
      <c r="L49" s="17"/>
      <c r="M49" s="16"/>
      <c r="N49" s="24"/>
      <c r="O49" s="24"/>
      <c r="P49" s="24"/>
      <c r="Q49" s="17"/>
      <c r="R49" s="16"/>
      <c r="S49" s="24"/>
      <c r="T49" s="24"/>
      <c r="U49" s="24"/>
      <c r="V49" s="17"/>
      <c r="W49" s="16"/>
      <c r="X49" s="24"/>
      <c r="Y49" s="24"/>
      <c r="Z49" s="24"/>
      <c r="AA49" s="17"/>
      <c r="AB49" s="16"/>
      <c r="AC49" s="24"/>
      <c r="AD49" s="24"/>
      <c r="AE49" s="24"/>
      <c r="AF49" s="17"/>
      <c r="AG49" s="16">
        <v>1</v>
      </c>
      <c r="AH49" s="24">
        <v>2</v>
      </c>
      <c r="AI49" s="24">
        <v>0</v>
      </c>
      <c r="AJ49" s="24" t="s">
        <v>28</v>
      </c>
      <c r="AK49" s="17">
        <v>4</v>
      </c>
      <c r="AL49" s="16"/>
      <c r="AM49" s="24"/>
      <c r="AN49" s="24"/>
      <c r="AO49" s="24"/>
      <c r="AP49" s="17"/>
      <c r="AQ49" s="8"/>
    </row>
    <row r="50" spans="1:43" ht="15" customHeight="1" x14ac:dyDescent="0.2">
      <c r="A50" s="50" t="s">
        <v>138</v>
      </c>
      <c r="B50" s="101" t="s">
        <v>139</v>
      </c>
      <c r="C50" s="11" t="s">
        <v>140</v>
      </c>
      <c r="D50" s="45"/>
      <c r="E50" s="16">
        <f t="shared" si="24"/>
        <v>1</v>
      </c>
      <c r="F50" s="24">
        <f t="shared" si="25"/>
        <v>2</v>
      </c>
      <c r="G50" s="17">
        <f t="shared" si="23"/>
        <v>5</v>
      </c>
      <c r="H50" s="30"/>
      <c r="I50" s="32"/>
      <c r="J50" s="32"/>
      <c r="K50" s="32"/>
      <c r="L50" s="31"/>
      <c r="M50" s="30"/>
      <c r="N50" s="32"/>
      <c r="O50" s="32"/>
      <c r="P50" s="32"/>
      <c r="Q50" s="31"/>
      <c r="R50" s="30"/>
      <c r="S50" s="32"/>
      <c r="T50" s="32"/>
      <c r="U50" s="32"/>
      <c r="V50" s="31"/>
      <c r="W50" s="30"/>
      <c r="X50" s="32"/>
      <c r="Y50" s="32"/>
      <c r="Z50" s="32"/>
      <c r="AA50" s="31"/>
      <c r="AB50" s="30"/>
      <c r="AC50" s="32"/>
      <c r="AD50" s="32"/>
      <c r="AE50" s="32"/>
      <c r="AF50" s="31"/>
      <c r="AG50" s="30"/>
      <c r="AH50" s="32"/>
      <c r="AI50" s="32"/>
      <c r="AJ50" s="32"/>
      <c r="AK50" s="31"/>
      <c r="AL50" s="30">
        <v>1</v>
      </c>
      <c r="AM50" s="32">
        <v>2</v>
      </c>
      <c r="AN50" s="32">
        <v>0</v>
      </c>
      <c r="AO50" s="32" t="s">
        <v>28</v>
      </c>
      <c r="AP50" s="31">
        <v>5</v>
      </c>
      <c r="AQ50" s="33"/>
    </row>
    <row r="51" spans="1:43" ht="15" customHeight="1" x14ac:dyDescent="0.2">
      <c r="A51" s="50" t="s">
        <v>141</v>
      </c>
      <c r="B51" s="101" t="s">
        <v>142</v>
      </c>
      <c r="C51" s="11" t="s">
        <v>143</v>
      </c>
      <c r="D51" s="45"/>
      <c r="E51" s="16">
        <f t="shared" si="24"/>
        <v>1</v>
      </c>
      <c r="F51" s="24">
        <f t="shared" si="25"/>
        <v>2</v>
      </c>
      <c r="G51" s="17">
        <f t="shared" si="23"/>
        <v>4</v>
      </c>
      <c r="H51" s="30"/>
      <c r="I51" s="32"/>
      <c r="J51" s="32"/>
      <c r="K51" s="32"/>
      <c r="L51" s="31"/>
      <c r="M51" s="30"/>
      <c r="N51" s="32"/>
      <c r="O51" s="32"/>
      <c r="P51" s="32"/>
      <c r="Q51" s="31"/>
      <c r="R51" s="30"/>
      <c r="S51" s="32"/>
      <c r="T51" s="32"/>
      <c r="U51" s="32"/>
      <c r="V51" s="31"/>
      <c r="W51" s="30"/>
      <c r="X51" s="32"/>
      <c r="Y51" s="32"/>
      <c r="Z51" s="32"/>
      <c r="AA51" s="31"/>
      <c r="AB51" s="30"/>
      <c r="AC51" s="32"/>
      <c r="AD51" s="32"/>
      <c r="AE51" s="32"/>
      <c r="AF51" s="31"/>
      <c r="AG51" s="16"/>
      <c r="AH51" s="24"/>
      <c r="AI51" s="24"/>
      <c r="AJ51" s="24"/>
      <c r="AK51" s="17"/>
      <c r="AL51" s="30">
        <v>1</v>
      </c>
      <c r="AM51" s="32">
        <v>2</v>
      </c>
      <c r="AN51" s="32">
        <v>0</v>
      </c>
      <c r="AO51" s="32" t="s">
        <v>28</v>
      </c>
      <c r="AP51" s="31">
        <v>4</v>
      </c>
      <c r="AQ51" s="33"/>
    </row>
    <row r="52" spans="1:43" ht="15" customHeight="1" x14ac:dyDescent="0.2">
      <c r="A52" s="50" t="s">
        <v>144</v>
      </c>
      <c r="B52" s="101" t="s">
        <v>145</v>
      </c>
      <c r="C52" s="11" t="s">
        <v>146</v>
      </c>
      <c r="D52" s="44"/>
      <c r="E52" s="16">
        <f t="shared" si="24"/>
        <v>0</v>
      </c>
      <c r="F52" s="24">
        <f t="shared" si="25"/>
        <v>2</v>
      </c>
      <c r="G52" s="17">
        <f t="shared" si="23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2</v>
      </c>
      <c r="AJ52" s="24" t="s">
        <v>28</v>
      </c>
      <c r="AK52" s="17">
        <v>4</v>
      </c>
      <c r="AL52" s="16"/>
      <c r="AM52" s="24"/>
      <c r="AN52" s="24"/>
      <c r="AO52" s="24"/>
      <c r="AP52" s="17"/>
      <c r="AQ52" s="8"/>
    </row>
    <row r="53" spans="1:43" ht="15" customHeight="1" x14ac:dyDescent="0.2">
      <c r="A53" s="50" t="s">
        <v>147</v>
      </c>
      <c r="B53" s="101" t="s">
        <v>148</v>
      </c>
      <c r="C53" s="11" t="s">
        <v>149</v>
      </c>
      <c r="D53" s="44"/>
      <c r="E53" s="16">
        <f t="shared" ref="E53" si="26">H53+M53+R53+W53+AB53+AG53+AL53</f>
        <v>0</v>
      </c>
      <c r="F53" s="24">
        <f t="shared" ref="F53" si="27">I53+J53+N53+O53+S53+T53+X53+Y53+AC53+AD53+AH53+AI53+AM53+AN53</f>
        <v>2</v>
      </c>
      <c r="G53" s="17">
        <f t="shared" si="23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2</v>
      </c>
      <c r="AO53" s="24" t="s">
        <v>28</v>
      </c>
      <c r="AP53" s="17">
        <v>15</v>
      </c>
      <c r="AQ53" s="8" t="s">
        <v>146</v>
      </c>
    </row>
    <row r="54" spans="1:43" ht="15" customHeight="1" thickBot="1" x14ac:dyDescent="0.3">
      <c r="A54" s="58"/>
      <c r="B54" s="143" t="s">
        <v>150</v>
      </c>
      <c r="C54" s="144"/>
      <c r="D54" s="59"/>
      <c r="E54" s="60">
        <f t="shared" ref="E54:G54" si="28">SUM(E55:E61)</f>
        <v>5</v>
      </c>
      <c r="F54" s="61">
        <f t="shared" si="28"/>
        <v>14</v>
      </c>
      <c r="G54" s="62">
        <f t="shared" si="28"/>
        <v>40</v>
      </c>
      <c r="H54" s="60">
        <f t="shared" ref="H54:AP54" si="29">SUM(H55:H61)</f>
        <v>0</v>
      </c>
      <c r="I54" s="61">
        <f t="shared" si="29"/>
        <v>0</v>
      </c>
      <c r="J54" s="61">
        <f t="shared" si="29"/>
        <v>0</v>
      </c>
      <c r="K54" s="61">
        <f>COUNTA(K55:K61)</f>
        <v>0</v>
      </c>
      <c r="L54" s="62">
        <f t="shared" si="29"/>
        <v>0</v>
      </c>
      <c r="M54" s="60">
        <f t="shared" si="29"/>
        <v>0</v>
      </c>
      <c r="N54" s="61">
        <f t="shared" si="29"/>
        <v>0</v>
      </c>
      <c r="O54" s="61">
        <f t="shared" si="29"/>
        <v>0</v>
      </c>
      <c r="P54" s="61">
        <f>COUNTA(P55:P61)</f>
        <v>0</v>
      </c>
      <c r="Q54" s="62">
        <f t="shared" si="29"/>
        <v>0</v>
      </c>
      <c r="R54" s="60">
        <f t="shared" si="29"/>
        <v>0</v>
      </c>
      <c r="S54" s="61">
        <f t="shared" si="29"/>
        <v>0</v>
      </c>
      <c r="T54" s="61">
        <f t="shared" si="29"/>
        <v>0</v>
      </c>
      <c r="U54" s="61">
        <f>COUNTA(U55:U61)</f>
        <v>0</v>
      </c>
      <c r="V54" s="62">
        <f t="shared" si="29"/>
        <v>0</v>
      </c>
      <c r="W54" s="60">
        <f t="shared" si="29"/>
        <v>0</v>
      </c>
      <c r="X54" s="61">
        <f t="shared" si="29"/>
        <v>0</v>
      </c>
      <c r="Y54" s="61">
        <f t="shared" si="29"/>
        <v>0</v>
      </c>
      <c r="Z54" s="61">
        <f>COUNTA(Z55:Z61)</f>
        <v>0</v>
      </c>
      <c r="AA54" s="62">
        <f t="shared" si="29"/>
        <v>0</v>
      </c>
      <c r="AB54" s="60">
        <f t="shared" si="29"/>
        <v>0</v>
      </c>
      <c r="AC54" s="61">
        <f t="shared" si="29"/>
        <v>0</v>
      </c>
      <c r="AD54" s="61">
        <f t="shared" si="29"/>
        <v>0</v>
      </c>
      <c r="AE54" s="61">
        <f>COUNTA(AE55:AE61)</f>
        <v>0</v>
      </c>
      <c r="AF54" s="62">
        <f t="shared" si="29"/>
        <v>0</v>
      </c>
      <c r="AG54" s="60">
        <f t="shared" si="29"/>
        <v>3</v>
      </c>
      <c r="AH54" s="61">
        <f t="shared" si="29"/>
        <v>2</v>
      </c>
      <c r="AI54" s="61">
        <f t="shared" si="29"/>
        <v>6</v>
      </c>
      <c r="AJ54" s="61">
        <f>COUNTA(AJ55:AJ61)</f>
        <v>4</v>
      </c>
      <c r="AK54" s="62">
        <f t="shared" si="29"/>
        <v>16</v>
      </c>
      <c r="AL54" s="60">
        <f t="shared" si="29"/>
        <v>2</v>
      </c>
      <c r="AM54" s="61">
        <f t="shared" si="29"/>
        <v>2</v>
      </c>
      <c r="AN54" s="61">
        <f t="shared" si="29"/>
        <v>4</v>
      </c>
      <c r="AO54" s="61">
        <f>COUNTA(AO55:AO61)</f>
        <v>3</v>
      </c>
      <c r="AP54" s="62">
        <f t="shared" si="29"/>
        <v>24</v>
      </c>
      <c r="AQ54" s="63"/>
    </row>
    <row r="55" spans="1:43" ht="15" customHeight="1" x14ac:dyDescent="0.2">
      <c r="A55" s="50" t="s">
        <v>151</v>
      </c>
      <c r="B55" s="103" t="s">
        <v>152</v>
      </c>
      <c r="C55" s="11" t="s">
        <v>153</v>
      </c>
      <c r="D55" s="46"/>
      <c r="E55" s="14">
        <f>H55+M55+R55+W55+AB55+AG55+AL55</f>
        <v>1</v>
      </c>
      <c r="F55" s="23">
        <f>I55+J55+N55+O55+S55+T55+X55+Y55+AC55+AD55+AH55+AI55+AM55+AN55</f>
        <v>2</v>
      </c>
      <c r="G55" s="15">
        <f t="shared" ref="G55:G59" si="3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1</v>
      </c>
      <c r="AH55" s="38">
        <v>0</v>
      </c>
      <c r="AI55" s="38">
        <v>2</v>
      </c>
      <c r="AJ55" s="38" t="s">
        <v>28</v>
      </c>
      <c r="AK55" s="36">
        <v>4</v>
      </c>
      <c r="AL55" s="35"/>
      <c r="AM55" s="38"/>
      <c r="AN55" s="38"/>
      <c r="AO55" s="38"/>
      <c r="AP55" s="36"/>
      <c r="AQ55" s="37"/>
    </row>
    <row r="56" spans="1:43" ht="15" customHeight="1" x14ac:dyDescent="0.2">
      <c r="A56" s="50" t="s">
        <v>154</v>
      </c>
      <c r="B56" s="101" t="s">
        <v>155</v>
      </c>
      <c r="C56" s="11" t="s">
        <v>156</v>
      </c>
      <c r="D56" s="46"/>
      <c r="E56" s="16">
        <f t="shared" ref="E56:E59" si="31">H56+M56+R56+W56+AB56+AG56+AL56</f>
        <v>1</v>
      </c>
      <c r="F56" s="24">
        <f t="shared" ref="F56:F59" si="32">I56+J56+N56+O56+S56+T56+X56+Y56+AC56+AD56+AH56+AI56+AM56+AN56</f>
        <v>2</v>
      </c>
      <c r="G56" s="17">
        <f t="shared" si="3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1</v>
      </c>
      <c r="AH56" s="38">
        <v>0</v>
      </c>
      <c r="AI56" s="38">
        <v>2</v>
      </c>
      <c r="AJ56" s="38" t="s">
        <v>28</v>
      </c>
      <c r="AK56" s="36">
        <v>4</v>
      </c>
      <c r="AL56" s="35"/>
      <c r="AM56" s="38"/>
      <c r="AN56" s="38"/>
      <c r="AO56" s="38"/>
      <c r="AP56" s="36"/>
      <c r="AQ56" s="37"/>
    </row>
    <row r="57" spans="1:43" ht="15" customHeight="1" x14ac:dyDescent="0.2">
      <c r="A57" s="50" t="s">
        <v>157</v>
      </c>
      <c r="B57" s="101" t="s">
        <v>158</v>
      </c>
      <c r="C57" s="11" t="s">
        <v>159</v>
      </c>
      <c r="D57" s="46"/>
      <c r="E57" s="16">
        <f t="shared" si="31"/>
        <v>1</v>
      </c>
      <c r="F57" s="24">
        <f t="shared" si="32"/>
        <v>2</v>
      </c>
      <c r="G57" s="17">
        <f t="shared" si="3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1</v>
      </c>
      <c r="AH57" s="38">
        <v>2</v>
      </c>
      <c r="AI57" s="38">
        <v>0</v>
      </c>
      <c r="AJ57" s="38" t="s">
        <v>25</v>
      </c>
      <c r="AK57" s="36">
        <v>4</v>
      </c>
      <c r="AL57" s="35"/>
      <c r="AM57" s="38"/>
      <c r="AN57" s="38"/>
      <c r="AO57" s="38"/>
      <c r="AP57" s="36"/>
      <c r="AQ57" s="37"/>
    </row>
    <row r="58" spans="1:43" ht="15" customHeight="1" x14ac:dyDescent="0.2">
      <c r="A58" s="50" t="s">
        <v>160</v>
      </c>
      <c r="B58" s="101" t="s">
        <v>161</v>
      </c>
      <c r="C58" s="7" t="s">
        <v>162</v>
      </c>
      <c r="D58" s="46"/>
      <c r="E58" s="16">
        <f t="shared" si="31"/>
        <v>1</v>
      </c>
      <c r="F58" s="24">
        <f t="shared" si="32"/>
        <v>2</v>
      </c>
      <c r="G58" s="17">
        <f t="shared" si="3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1</v>
      </c>
      <c r="AM58" s="38">
        <v>0</v>
      </c>
      <c r="AN58" s="38">
        <v>2</v>
      </c>
      <c r="AO58" s="38" t="s">
        <v>28</v>
      </c>
      <c r="AP58" s="36">
        <v>4</v>
      </c>
      <c r="AQ58" s="37"/>
    </row>
    <row r="59" spans="1:43" ht="15" customHeight="1" x14ac:dyDescent="0.2">
      <c r="A59" s="50" t="s">
        <v>163</v>
      </c>
      <c r="B59" s="101" t="s">
        <v>139</v>
      </c>
      <c r="C59" s="11" t="s">
        <v>140</v>
      </c>
      <c r="D59" s="46"/>
      <c r="E59" s="16">
        <f t="shared" si="31"/>
        <v>1</v>
      </c>
      <c r="F59" s="24">
        <f t="shared" si="32"/>
        <v>2</v>
      </c>
      <c r="G59" s="17">
        <f t="shared" si="3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1</v>
      </c>
      <c r="AM59" s="38">
        <v>2</v>
      </c>
      <c r="AN59" s="38">
        <v>0</v>
      </c>
      <c r="AO59" s="38" t="s">
        <v>28</v>
      </c>
      <c r="AP59" s="36">
        <v>5</v>
      </c>
      <c r="AQ59" s="37"/>
    </row>
    <row r="60" spans="1:43" ht="15" customHeight="1" x14ac:dyDescent="0.2">
      <c r="A60" s="50" t="s">
        <v>164</v>
      </c>
      <c r="B60" s="101" t="s">
        <v>145</v>
      </c>
      <c r="C60" s="34" t="s">
        <v>146</v>
      </c>
      <c r="D60" s="46"/>
      <c r="E60" s="16">
        <f t="shared" ref="E60:E61" si="33">H60+M60+R60+W60+AB60+AG60+AL60</f>
        <v>0</v>
      </c>
      <c r="F60" s="24">
        <f t="shared" ref="F60:F61" si="34">I60+J60+N60+O60+S60+T60+X60+Y60+AC60+AD60+AH60+AI60+AM60+AN60</f>
        <v>2</v>
      </c>
      <c r="G60" s="17">
        <f t="shared" ref="G60:G61" si="35">L60+Q60+V60+AA60+AF60+AK60+AP60</f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2</v>
      </c>
      <c r="AJ60" s="38" t="s">
        <v>28</v>
      </c>
      <c r="AK60" s="36">
        <v>4</v>
      </c>
      <c r="AL60" s="35"/>
      <c r="AM60" s="38"/>
      <c r="AN60" s="38"/>
      <c r="AO60" s="38"/>
      <c r="AP60" s="36"/>
      <c r="AQ60" s="37"/>
    </row>
    <row r="61" spans="1:43" ht="15" customHeight="1" x14ac:dyDescent="0.2">
      <c r="A61" s="50" t="s">
        <v>165</v>
      </c>
      <c r="B61" s="101" t="s">
        <v>148</v>
      </c>
      <c r="C61" s="34" t="s">
        <v>149</v>
      </c>
      <c r="D61" s="46"/>
      <c r="E61" s="16">
        <f t="shared" si="33"/>
        <v>0</v>
      </c>
      <c r="F61" s="24">
        <f t="shared" si="34"/>
        <v>2</v>
      </c>
      <c r="G61" s="17">
        <f t="shared" si="35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2</v>
      </c>
      <c r="AO61" s="38" t="s">
        <v>28</v>
      </c>
      <c r="AP61" s="36">
        <v>15</v>
      </c>
      <c r="AQ61" s="37" t="s">
        <v>146</v>
      </c>
    </row>
    <row r="62" spans="1:43" ht="15" customHeight="1" thickBot="1" x14ac:dyDescent="0.3">
      <c r="A62" s="58"/>
      <c r="B62" s="143" t="s">
        <v>166</v>
      </c>
      <c r="C62" s="144"/>
      <c r="D62" s="59"/>
      <c r="E62" s="60">
        <f t="shared" ref="E62:G62" si="36">SUM(E63:E69)</f>
        <v>5</v>
      </c>
      <c r="F62" s="61">
        <f t="shared" si="36"/>
        <v>14</v>
      </c>
      <c r="G62" s="62">
        <f t="shared" si="36"/>
        <v>40</v>
      </c>
      <c r="H62" s="60">
        <f t="shared" ref="H62:AP62" si="37">SUM(H63:H69)</f>
        <v>0</v>
      </c>
      <c r="I62" s="61">
        <f t="shared" si="37"/>
        <v>0</v>
      </c>
      <c r="J62" s="61">
        <f t="shared" si="37"/>
        <v>0</v>
      </c>
      <c r="K62" s="61">
        <f>COUNTA(K63:K69)</f>
        <v>0</v>
      </c>
      <c r="L62" s="62">
        <f t="shared" si="37"/>
        <v>0</v>
      </c>
      <c r="M62" s="60">
        <f t="shared" si="37"/>
        <v>0</v>
      </c>
      <c r="N62" s="61">
        <f t="shared" si="37"/>
        <v>0</v>
      </c>
      <c r="O62" s="61">
        <f t="shared" si="37"/>
        <v>0</v>
      </c>
      <c r="P62" s="61">
        <f>COUNTA(P63:P69)</f>
        <v>0</v>
      </c>
      <c r="Q62" s="62">
        <f t="shared" si="37"/>
        <v>0</v>
      </c>
      <c r="R62" s="60">
        <f t="shared" si="37"/>
        <v>0</v>
      </c>
      <c r="S62" s="61">
        <f t="shared" si="37"/>
        <v>0</v>
      </c>
      <c r="T62" s="61">
        <f t="shared" si="37"/>
        <v>0</v>
      </c>
      <c r="U62" s="61">
        <f>COUNTA(U63:U69)</f>
        <v>0</v>
      </c>
      <c r="V62" s="62">
        <f t="shared" si="37"/>
        <v>0</v>
      </c>
      <c r="W62" s="60">
        <f t="shared" si="37"/>
        <v>0</v>
      </c>
      <c r="X62" s="61">
        <f t="shared" si="37"/>
        <v>0</v>
      </c>
      <c r="Y62" s="61">
        <f t="shared" si="37"/>
        <v>0</v>
      </c>
      <c r="Z62" s="61">
        <f>COUNTA(Z63:Z69)</f>
        <v>0</v>
      </c>
      <c r="AA62" s="62">
        <f t="shared" si="37"/>
        <v>0</v>
      </c>
      <c r="AB62" s="60">
        <f t="shared" si="37"/>
        <v>0</v>
      </c>
      <c r="AC62" s="61">
        <f t="shared" si="37"/>
        <v>0</v>
      </c>
      <c r="AD62" s="61">
        <f t="shared" si="37"/>
        <v>0</v>
      </c>
      <c r="AE62" s="61">
        <f>COUNTA(AE63:AE69)</f>
        <v>0</v>
      </c>
      <c r="AF62" s="62">
        <f t="shared" si="37"/>
        <v>0</v>
      </c>
      <c r="AG62" s="60">
        <f t="shared" si="37"/>
        <v>3</v>
      </c>
      <c r="AH62" s="61">
        <f t="shared" si="37"/>
        <v>4</v>
      </c>
      <c r="AI62" s="61">
        <f t="shared" si="37"/>
        <v>4</v>
      </c>
      <c r="AJ62" s="61">
        <f>COUNTA(AJ63:AJ69)</f>
        <v>4</v>
      </c>
      <c r="AK62" s="62">
        <f t="shared" si="37"/>
        <v>16</v>
      </c>
      <c r="AL62" s="60">
        <f t="shared" si="37"/>
        <v>2</v>
      </c>
      <c r="AM62" s="61">
        <f t="shared" si="37"/>
        <v>2</v>
      </c>
      <c r="AN62" s="61">
        <f t="shared" si="37"/>
        <v>4</v>
      </c>
      <c r="AO62" s="61">
        <f>COUNTA(AO63:AO69)</f>
        <v>3</v>
      </c>
      <c r="AP62" s="62">
        <f t="shared" si="37"/>
        <v>24</v>
      </c>
      <c r="AQ62" s="63"/>
    </row>
    <row r="63" spans="1:43" ht="15" customHeight="1" x14ac:dyDescent="0.2">
      <c r="A63" s="50" t="s">
        <v>167</v>
      </c>
      <c r="B63" s="101" t="s">
        <v>168</v>
      </c>
      <c r="C63" s="11" t="s">
        <v>169</v>
      </c>
      <c r="D63" s="46"/>
      <c r="E63" s="14">
        <f>H63+M63+R63+W63+AB63+AG63+AL63</f>
        <v>1</v>
      </c>
      <c r="F63" s="23">
        <f>I63+J63+N63+O63+S63+T63+X63+Y63+AC63+AD63+AH63+AI63+AM63+AN63</f>
        <v>2</v>
      </c>
      <c r="G63" s="15">
        <f t="shared" ref="G63:G69" si="38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1</v>
      </c>
      <c r="AH63" s="38">
        <v>0</v>
      </c>
      <c r="AI63" s="38">
        <v>2</v>
      </c>
      <c r="AJ63" s="38" t="s">
        <v>25</v>
      </c>
      <c r="AK63" s="36">
        <v>4</v>
      </c>
      <c r="AL63" s="35"/>
      <c r="AM63" s="38"/>
      <c r="AN63" s="38"/>
      <c r="AO63" s="38"/>
      <c r="AP63" s="36"/>
      <c r="AQ63" s="37" t="s">
        <v>84</v>
      </c>
    </row>
    <row r="64" spans="1:43" ht="15" customHeight="1" x14ac:dyDescent="0.2">
      <c r="A64" s="50" t="s">
        <v>170</v>
      </c>
      <c r="B64" s="101" t="s">
        <v>171</v>
      </c>
      <c r="C64" s="11" t="s">
        <v>137</v>
      </c>
      <c r="D64" s="46"/>
      <c r="E64" s="16">
        <f t="shared" ref="E64:E69" si="39">H64+M64+R64+W64+AB64+AG64+AL64</f>
        <v>1</v>
      </c>
      <c r="F64" s="24">
        <f t="shared" ref="F64:F69" si="40">I64+J64+N64+O64+S64+T64+X64+Y64+AC64+AD64+AH64+AI64+AM64+AN64</f>
        <v>2</v>
      </c>
      <c r="G64" s="17">
        <f t="shared" si="38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1</v>
      </c>
      <c r="AH64" s="38">
        <v>2</v>
      </c>
      <c r="AI64" s="38">
        <v>0</v>
      </c>
      <c r="AJ64" s="38" t="s">
        <v>28</v>
      </c>
      <c r="AK64" s="36">
        <v>4</v>
      </c>
      <c r="AL64" s="35"/>
      <c r="AM64" s="38"/>
      <c r="AN64" s="38"/>
      <c r="AO64" s="38"/>
      <c r="AP64" s="36"/>
      <c r="AQ64" s="37" t="s">
        <v>105</v>
      </c>
    </row>
    <row r="65" spans="1:43" ht="15" customHeight="1" x14ac:dyDescent="0.2">
      <c r="A65" s="50" t="s">
        <v>172</v>
      </c>
      <c r="B65" s="101" t="s">
        <v>173</v>
      </c>
      <c r="C65" s="11" t="s">
        <v>174</v>
      </c>
      <c r="D65" s="46"/>
      <c r="E65" s="16">
        <f t="shared" si="39"/>
        <v>1</v>
      </c>
      <c r="F65" s="24">
        <f t="shared" si="40"/>
        <v>2</v>
      </c>
      <c r="G65" s="17">
        <f t="shared" si="38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1</v>
      </c>
      <c r="AH65" s="38">
        <v>2</v>
      </c>
      <c r="AI65" s="38">
        <v>0</v>
      </c>
      <c r="AJ65" s="38" t="s">
        <v>28</v>
      </c>
      <c r="AK65" s="36">
        <v>4</v>
      </c>
      <c r="AL65" s="35"/>
      <c r="AM65" s="38"/>
      <c r="AN65" s="38"/>
      <c r="AO65" s="38"/>
      <c r="AP65" s="36"/>
      <c r="AQ65" s="37" t="s">
        <v>105</v>
      </c>
    </row>
    <row r="66" spans="1:43" ht="15" customHeight="1" x14ac:dyDescent="0.2">
      <c r="A66" s="50" t="s">
        <v>175</v>
      </c>
      <c r="B66" s="101" t="s">
        <v>176</v>
      </c>
      <c r="C66" s="7" t="s">
        <v>177</v>
      </c>
      <c r="D66" s="46"/>
      <c r="E66" s="16">
        <f t="shared" si="39"/>
        <v>1</v>
      </c>
      <c r="F66" s="24">
        <f t="shared" si="40"/>
        <v>2</v>
      </c>
      <c r="G66" s="17">
        <f t="shared" si="38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1</v>
      </c>
      <c r="AM66" s="38">
        <v>0</v>
      </c>
      <c r="AN66" s="38">
        <v>2</v>
      </c>
      <c r="AO66" s="38" t="s">
        <v>28</v>
      </c>
      <c r="AP66" s="36">
        <v>4</v>
      </c>
      <c r="AQ66" s="37" t="s">
        <v>84</v>
      </c>
    </row>
    <row r="67" spans="1:43" ht="15" customHeight="1" x14ac:dyDescent="0.2">
      <c r="A67" s="50" t="s">
        <v>178</v>
      </c>
      <c r="B67" s="101" t="s">
        <v>179</v>
      </c>
      <c r="C67" s="11" t="s">
        <v>140</v>
      </c>
      <c r="D67" s="46"/>
      <c r="E67" s="16">
        <f t="shared" si="39"/>
        <v>1</v>
      </c>
      <c r="F67" s="24">
        <f t="shared" si="40"/>
        <v>2</v>
      </c>
      <c r="G67" s="17">
        <f t="shared" si="38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1</v>
      </c>
      <c r="AM67" s="38">
        <v>2</v>
      </c>
      <c r="AN67" s="38">
        <v>0</v>
      </c>
      <c r="AO67" s="38" t="s">
        <v>28</v>
      </c>
      <c r="AP67" s="36">
        <v>5</v>
      </c>
      <c r="AQ67" s="37"/>
    </row>
    <row r="68" spans="1:43" ht="15" customHeight="1" x14ac:dyDescent="0.2">
      <c r="A68" s="50" t="s">
        <v>180</v>
      </c>
      <c r="B68" s="101" t="s">
        <v>181</v>
      </c>
      <c r="C68" s="34" t="s">
        <v>146</v>
      </c>
      <c r="D68" s="46"/>
      <c r="E68" s="16">
        <f t="shared" si="39"/>
        <v>0</v>
      </c>
      <c r="F68" s="24">
        <f t="shared" si="40"/>
        <v>2</v>
      </c>
      <c r="G68" s="17">
        <f t="shared" si="38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2</v>
      </c>
      <c r="AJ68" s="38" t="s">
        <v>28</v>
      </c>
      <c r="AK68" s="36">
        <v>4</v>
      </c>
      <c r="AL68" s="35"/>
      <c r="AM68" s="38"/>
      <c r="AN68" s="38"/>
      <c r="AO68" s="38"/>
      <c r="AP68" s="36"/>
      <c r="AQ68" s="37"/>
    </row>
    <row r="69" spans="1:43" ht="15" customHeight="1" x14ac:dyDescent="0.2">
      <c r="A69" s="50" t="s">
        <v>182</v>
      </c>
      <c r="B69" s="101" t="s">
        <v>183</v>
      </c>
      <c r="C69" s="34" t="s">
        <v>149</v>
      </c>
      <c r="D69" s="46"/>
      <c r="E69" s="16">
        <f t="shared" si="39"/>
        <v>0</v>
      </c>
      <c r="F69" s="24">
        <f t="shared" si="40"/>
        <v>2</v>
      </c>
      <c r="G69" s="17">
        <f t="shared" si="38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2</v>
      </c>
      <c r="AO69" s="38" t="s">
        <v>28</v>
      </c>
      <c r="AP69" s="36">
        <v>15</v>
      </c>
      <c r="AQ69" s="37" t="s">
        <v>146</v>
      </c>
    </row>
    <row r="70" spans="1:43" ht="15" customHeight="1" thickBot="1" x14ac:dyDescent="0.3">
      <c r="A70" s="135" t="s">
        <v>184</v>
      </c>
      <c r="B70" s="136"/>
      <c r="C70" s="137"/>
      <c r="D70" s="68"/>
      <c r="E70" s="69">
        <f t="shared" ref="E70:J70" si="41">SUM(E71:E74)</f>
        <v>0</v>
      </c>
      <c r="F70" s="70">
        <f t="shared" si="41"/>
        <v>8</v>
      </c>
      <c r="G70" s="72">
        <f t="shared" si="41"/>
        <v>12</v>
      </c>
      <c r="H70" s="69">
        <f t="shared" si="41"/>
        <v>0</v>
      </c>
      <c r="I70" s="70">
        <f t="shared" si="41"/>
        <v>0</v>
      </c>
      <c r="J70" s="70">
        <f t="shared" si="41"/>
        <v>0</v>
      </c>
      <c r="K70" s="70">
        <f>COUNTA(K71:K74)</f>
        <v>0</v>
      </c>
      <c r="L70" s="72">
        <f>SUM(L71:L74)</f>
        <v>0</v>
      </c>
      <c r="M70" s="69">
        <f>SUM(M71:M74)</f>
        <v>0</v>
      </c>
      <c r="N70" s="70">
        <f>SUM(N71:N74)</f>
        <v>0</v>
      </c>
      <c r="O70" s="70">
        <f>SUM(O71:O74)</f>
        <v>0</v>
      </c>
      <c r="P70" s="70">
        <f>COUNTA(P71:P74)</f>
        <v>0</v>
      </c>
      <c r="Q70" s="72">
        <f>SUM(Q71:Q74)</f>
        <v>0</v>
      </c>
      <c r="R70" s="69">
        <f>SUM(R71:R74)</f>
        <v>0</v>
      </c>
      <c r="S70" s="70">
        <f>SUM(S71:S74)</f>
        <v>0</v>
      </c>
      <c r="T70" s="70">
        <f>SUM(T71:T74)</f>
        <v>0</v>
      </c>
      <c r="U70" s="70">
        <f>COUNTA(U71:U74)</f>
        <v>0</v>
      </c>
      <c r="V70" s="72">
        <f>SUM(V71:V74)</f>
        <v>0</v>
      </c>
      <c r="W70" s="69">
        <f>SUM(W71:W74)</f>
        <v>0</v>
      </c>
      <c r="X70" s="70">
        <f>SUM(X71:X74)</f>
        <v>0</v>
      </c>
      <c r="Y70" s="70">
        <f>SUM(Y71:Y74)</f>
        <v>0</v>
      </c>
      <c r="Z70" s="70">
        <f>COUNTA(Z71:Z74)</f>
        <v>0</v>
      </c>
      <c r="AA70" s="72">
        <f>SUM(AA71:AA74)</f>
        <v>0</v>
      </c>
      <c r="AB70" s="69">
        <f>SUM(AB71:AB74)</f>
        <v>0</v>
      </c>
      <c r="AC70" s="70">
        <f>SUM(AC71:AC74)</f>
        <v>8</v>
      </c>
      <c r="AD70" s="70">
        <f>SUM(AD71:AD74)</f>
        <v>0</v>
      </c>
      <c r="AE70" s="70">
        <f>COUNTA(AE71:AE74)</f>
        <v>4</v>
      </c>
      <c r="AF70" s="72">
        <f>SUM(AF71:AF74)</f>
        <v>12</v>
      </c>
      <c r="AG70" s="69">
        <f>SUM(AG71:AG74)</f>
        <v>0</v>
      </c>
      <c r="AH70" s="70">
        <f>SUM(AH71:AH74)</f>
        <v>0</v>
      </c>
      <c r="AI70" s="70">
        <f>SUM(AI71:AI74)</f>
        <v>0</v>
      </c>
      <c r="AJ70" s="70">
        <f>COUNTA(AJ71:AJ74)</f>
        <v>0</v>
      </c>
      <c r="AK70" s="72">
        <f>SUM(AK71:AK74)</f>
        <v>0</v>
      </c>
      <c r="AL70" s="69">
        <f>SUM(AL71:AL74)</f>
        <v>0</v>
      </c>
      <c r="AM70" s="70">
        <f>SUM(AM71:AM74)</f>
        <v>0</v>
      </c>
      <c r="AN70" s="70">
        <f>SUM(AN71:AN74)</f>
        <v>0</v>
      </c>
      <c r="AO70" s="70">
        <f>COUNTA(AO71:AO74)</f>
        <v>0</v>
      </c>
      <c r="AP70" s="72">
        <f>SUM(AP71:AP74)</f>
        <v>0</v>
      </c>
      <c r="AQ70" s="94"/>
    </row>
    <row r="71" spans="1:43" ht="15" customHeight="1" x14ac:dyDescent="0.25">
      <c r="A71" s="49" t="s">
        <v>185</v>
      </c>
      <c r="B71" s="42" t="s">
        <v>186</v>
      </c>
      <c r="C71" s="5" t="s">
        <v>187</v>
      </c>
      <c r="D71" s="43"/>
      <c r="E71" s="14">
        <f t="shared" ref="E71:E74" si="42">H71+M71+R71+W71+AB71+AG71+AL71</f>
        <v>0</v>
      </c>
      <c r="F71" s="23">
        <f t="shared" ref="F71:F74" si="43">I71+J71+N71+O71+S71+T71+X71+Y71+AC71+AD71+AH71+AI71+AM71+AN71</f>
        <v>2</v>
      </c>
      <c r="G71" s="15">
        <f t="shared" ref="G71:G74" si="44">L71+Q71+V71+AA71+AF71+AK71+AP71</f>
        <v>3</v>
      </c>
      <c r="H71" s="14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5"/>
      <c r="AB71" s="14">
        <v>0</v>
      </c>
      <c r="AC71" s="120">
        <v>2</v>
      </c>
      <c r="AD71" s="121"/>
      <c r="AE71" s="23" t="s">
        <v>28</v>
      </c>
      <c r="AF71" s="15">
        <v>3</v>
      </c>
      <c r="AG71" s="14"/>
      <c r="AH71" s="23"/>
      <c r="AI71" s="23"/>
      <c r="AJ71" s="23"/>
      <c r="AK71" s="15"/>
      <c r="AL71" s="14"/>
      <c r="AM71" s="65"/>
      <c r="AN71" s="65"/>
      <c r="AO71" s="23"/>
      <c r="AP71" s="15"/>
      <c r="AQ71" s="6"/>
    </row>
    <row r="72" spans="1:43" ht="15" customHeight="1" x14ac:dyDescent="0.25">
      <c r="A72" s="50" t="s">
        <v>188</v>
      </c>
      <c r="B72" s="42" t="s">
        <v>186</v>
      </c>
      <c r="C72" s="7" t="s">
        <v>189</v>
      </c>
      <c r="D72" s="44"/>
      <c r="E72" s="16">
        <f t="shared" si="42"/>
        <v>0</v>
      </c>
      <c r="F72" s="24">
        <f t="shared" si="43"/>
        <v>2</v>
      </c>
      <c r="G72" s="17">
        <f t="shared" si="44"/>
        <v>3</v>
      </c>
      <c r="H72" s="16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7"/>
      <c r="AB72" s="16">
        <v>0</v>
      </c>
      <c r="AC72" s="122">
        <v>2</v>
      </c>
      <c r="AD72" s="123"/>
      <c r="AE72" s="24" t="s">
        <v>28</v>
      </c>
      <c r="AF72" s="17">
        <v>3</v>
      </c>
      <c r="AG72" s="16"/>
      <c r="AH72" s="24"/>
      <c r="AI72" s="24"/>
      <c r="AJ72" s="24"/>
      <c r="AK72" s="17"/>
      <c r="AL72" s="16"/>
      <c r="AM72" s="66"/>
      <c r="AN72" s="66"/>
      <c r="AO72" s="24"/>
      <c r="AP72" s="17"/>
      <c r="AQ72" s="8"/>
    </row>
    <row r="73" spans="1:43" ht="15" customHeight="1" x14ac:dyDescent="0.25">
      <c r="A73" s="50" t="s">
        <v>190</v>
      </c>
      <c r="B73" s="42" t="s">
        <v>186</v>
      </c>
      <c r="C73" s="7" t="s">
        <v>191</v>
      </c>
      <c r="D73" s="44"/>
      <c r="E73" s="16">
        <f t="shared" si="42"/>
        <v>0</v>
      </c>
      <c r="F73" s="24">
        <f t="shared" si="43"/>
        <v>2</v>
      </c>
      <c r="G73" s="17">
        <f t="shared" si="44"/>
        <v>3</v>
      </c>
      <c r="H73" s="16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7"/>
      <c r="AB73" s="16">
        <v>0</v>
      </c>
      <c r="AC73" s="122">
        <v>2</v>
      </c>
      <c r="AD73" s="123"/>
      <c r="AE73" s="24" t="s">
        <v>28</v>
      </c>
      <c r="AF73" s="17">
        <v>3</v>
      </c>
      <c r="AG73" s="16"/>
      <c r="AH73" s="24"/>
      <c r="AI73" s="24"/>
      <c r="AJ73" s="24"/>
      <c r="AK73" s="17"/>
      <c r="AL73" s="16"/>
      <c r="AM73" s="66"/>
      <c r="AN73" s="66"/>
      <c r="AO73" s="24"/>
      <c r="AP73" s="17"/>
      <c r="AQ73" s="8"/>
    </row>
    <row r="74" spans="1:43" ht="15" customHeight="1" thickBot="1" x14ac:dyDescent="0.3">
      <c r="A74" s="51" t="s">
        <v>192</v>
      </c>
      <c r="B74" s="42" t="s">
        <v>186</v>
      </c>
      <c r="C74" s="7" t="s">
        <v>193</v>
      </c>
      <c r="D74" s="44"/>
      <c r="E74" s="16">
        <f t="shared" si="42"/>
        <v>0</v>
      </c>
      <c r="F74" s="24">
        <f t="shared" si="43"/>
        <v>2</v>
      </c>
      <c r="G74" s="17">
        <f t="shared" si="44"/>
        <v>3</v>
      </c>
      <c r="H74" s="16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7"/>
      <c r="AB74" s="16">
        <v>0</v>
      </c>
      <c r="AC74" s="124">
        <v>2</v>
      </c>
      <c r="AD74" s="125"/>
      <c r="AE74" s="24" t="s">
        <v>28</v>
      </c>
      <c r="AF74" s="17">
        <v>3</v>
      </c>
      <c r="AG74" s="16"/>
      <c r="AH74" s="25"/>
      <c r="AI74" s="25"/>
      <c r="AJ74" s="24"/>
      <c r="AK74" s="17"/>
      <c r="AL74" s="16"/>
      <c r="AM74" s="67"/>
      <c r="AN74" s="67"/>
      <c r="AO74" s="24"/>
      <c r="AP74" s="17"/>
      <c r="AQ74" s="8"/>
    </row>
    <row r="75" spans="1:43" ht="15" customHeight="1" thickBot="1" x14ac:dyDescent="0.3">
      <c r="A75" s="135" t="s">
        <v>194</v>
      </c>
      <c r="B75" s="136"/>
      <c r="C75" s="137"/>
      <c r="D75" s="68"/>
      <c r="E75" s="69">
        <f t="shared" ref="E75:J75" si="45">SUM(E76:E82)</f>
        <v>0</v>
      </c>
      <c r="F75" s="70">
        <f t="shared" si="45"/>
        <v>9</v>
      </c>
      <c r="G75" s="72">
        <f t="shared" si="45"/>
        <v>10</v>
      </c>
      <c r="H75" s="69">
        <f t="shared" si="45"/>
        <v>0</v>
      </c>
      <c r="I75" s="70">
        <f t="shared" si="45"/>
        <v>2</v>
      </c>
      <c r="J75" s="70">
        <f t="shared" si="45"/>
        <v>0</v>
      </c>
      <c r="K75" s="70">
        <f>COUNTA(K76:K82)</f>
        <v>2</v>
      </c>
      <c r="L75" s="72">
        <f>SUM(L76:L82)</f>
        <v>1</v>
      </c>
      <c r="M75" s="69">
        <f>SUM(M76:M82)</f>
        <v>0</v>
      </c>
      <c r="N75" s="70">
        <f>SUM(N76:N82)</f>
        <v>1</v>
      </c>
      <c r="O75" s="70">
        <f>SUM(O76:O82)</f>
        <v>0</v>
      </c>
      <c r="P75" s="70">
        <f>COUNTA(P76:P82)</f>
        <v>1</v>
      </c>
      <c r="Q75" s="72">
        <f>SUM(Q76:Q82)</f>
        <v>1</v>
      </c>
      <c r="R75" s="69">
        <f>SUM(R76:R82)</f>
        <v>0</v>
      </c>
      <c r="S75" s="70">
        <f>SUM(S76:S82)</f>
        <v>1</v>
      </c>
      <c r="T75" s="70">
        <f>SUM(T76:T82)</f>
        <v>0</v>
      </c>
      <c r="U75" s="70">
        <f>COUNTA(U76:U82)</f>
        <v>1</v>
      </c>
      <c r="V75" s="72">
        <f>SUM(V76:V82)</f>
        <v>1</v>
      </c>
      <c r="W75" s="69">
        <f>SUM(W76:W82)</f>
        <v>0</v>
      </c>
      <c r="X75" s="70">
        <f>SUM(X76:X82)</f>
        <v>1</v>
      </c>
      <c r="Y75" s="70">
        <f>SUM(Y76:Y82)</f>
        <v>0</v>
      </c>
      <c r="Z75" s="70">
        <f>COUNTA(Z76:Z82)</f>
        <v>1</v>
      </c>
      <c r="AA75" s="72">
        <f>SUM(AA76:AA82)</f>
        <v>1</v>
      </c>
      <c r="AB75" s="69">
        <f>SUM(AB76:AB82)</f>
        <v>0</v>
      </c>
      <c r="AC75" s="70">
        <f>SUM(AC76:AC82)</f>
        <v>4</v>
      </c>
      <c r="AD75" s="70">
        <f>SUM(AD76:AD82)</f>
        <v>0</v>
      </c>
      <c r="AE75" s="70">
        <f>COUNTA(AE76:AE82)</f>
        <v>2</v>
      </c>
      <c r="AF75" s="72">
        <f>SUM(AF76:AF82)</f>
        <v>6</v>
      </c>
      <c r="AG75" s="69">
        <f t="shared" ref="AG75:AI75" si="46">SUM(AG76:AG82)</f>
        <v>0</v>
      </c>
      <c r="AH75" s="70">
        <f t="shared" si="46"/>
        <v>0</v>
      </c>
      <c r="AI75" s="70">
        <f t="shared" si="46"/>
        <v>0</v>
      </c>
      <c r="AJ75" s="70">
        <f t="shared" ref="AJ75" si="47">COUNTA(AJ76:AJ82)</f>
        <v>0</v>
      </c>
      <c r="AK75" s="72">
        <f t="shared" ref="AK75" si="48">SUM(AK76:AK82)</f>
        <v>0</v>
      </c>
      <c r="AL75" s="69">
        <f>SUM(AL76:AL82)</f>
        <v>0</v>
      </c>
      <c r="AM75" s="70">
        <f>SUM(AM76:AM82)</f>
        <v>0</v>
      </c>
      <c r="AN75" s="70">
        <f>SUM(AN76:AN82)</f>
        <v>0</v>
      </c>
      <c r="AO75" s="70">
        <f>COUNTA(AO76:AO82)</f>
        <v>0</v>
      </c>
      <c r="AP75" s="72">
        <f>SUM(AP76:AP82)</f>
        <v>0</v>
      </c>
      <c r="AQ75" s="94"/>
    </row>
    <row r="76" spans="1:43" ht="15" customHeight="1" x14ac:dyDescent="0.25">
      <c r="A76" s="49" t="s">
        <v>195</v>
      </c>
      <c r="B76" s="29" t="s">
        <v>196</v>
      </c>
      <c r="C76" s="41" t="s">
        <v>197</v>
      </c>
      <c r="D76" s="45"/>
      <c r="E76" s="14">
        <f t="shared" ref="E76:E82" si="49">H76+M76+R76+W76+AB76+AG76+AL76</f>
        <v>0</v>
      </c>
      <c r="F76" s="23">
        <f t="shared" ref="F76:F82" si="50">I76+J76+N76+O76+S76+T76+X76+Y76+AC76+AD76+AH76+AI76+AM76+AN76</f>
        <v>2</v>
      </c>
      <c r="G76" s="15">
        <f t="shared" ref="G76:G82" si="51">L76+Q76+V76+AA76+AF76+AK76+AP76</f>
        <v>3</v>
      </c>
      <c r="H76" s="30"/>
      <c r="I76" s="32"/>
      <c r="J76" s="32"/>
      <c r="K76" s="32"/>
      <c r="L76" s="31"/>
      <c r="M76" s="30"/>
      <c r="N76" s="32"/>
      <c r="O76" s="32"/>
      <c r="P76" s="32"/>
      <c r="Q76" s="31"/>
      <c r="R76" s="30"/>
      <c r="S76" s="32"/>
      <c r="T76" s="32"/>
      <c r="U76" s="32"/>
      <c r="V76" s="31"/>
      <c r="W76" s="30"/>
      <c r="X76" s="32"/>
      <c r="Y76" s="32"/>
      <c r="Z76" s="32"/>
      <c r="AA76" s="31"/>
      <c r="AB76" s="14">
        <v>0</v>
      </c>
      <c r="AC76" s="120">
        <v>2</v>
      </c>
      <c r="AD76" s="121"/>
      <c r="AE76" s="23" t="s">
        <v>28</v>
      </c>
      <c r="AF76" s="15">
        <v>3</v>
      </c>
      <c r="AG76" s="14"/>
      <c r="AH76" s="65"/>
      <c r="AI76" s="65"/>
      <c r="AJ76" s="23"/>
      <c r="AK76" s="15"/>
      <c r="AL76" s="30"/>
      <c r="AM76" s="32"/>
      <c r="AN76" s="32"/>
      <c r="AO76" s="32"/>
      <c r="AP76" s="31"/>
      <c r="AQ76" s="33"/>
    </row>
    <row r="77" spans="1:43" ht="15" customHeight="1" x14ac:dyDescent="0.25">
      <c r="A77" s="52" t="s">
        <v>198</v>
      </c>
      <c r="B77" s="29" t="s">
        <v>196</v>
      </c>
      <c r="C77" s="41" t="s">
        <v>199</v>
      </c>
      <c r="D77" s="45"/>
      <c r="E77" s="16">
        <f t="shared" si="49"/>
        <v>0</v>
      </c>
      <c r="F77" s="24">
        <f t="shared" si="50"/>
        <v>2</v>
      </c>
      <c r="G77" s="17">
        <f t="shared" si="51"/>
        <v>3</v>
      </c>
      <c r="H77" s="30"/>
      <c r="I77" s="32"/>
      <c r="J77" s="32"/>
      <c r="K77" s="32"/>
      <c r="L77" s="31"/>
      <c r="M77" s="30"/>
      <c r="N77" s="32"/>
      <c r="O77" s="32"/>
      <c r="P77" s="32"/>
      <c r="Q77" s="31"/>
      <c r="R77" s="30"/>
      <c r="S77" s="32"/>
      <c r="T77" s="32"/>
      <c r="U77" s="32"/>
      <c r="V77" s="31"/>
      <c r="W77" s="30"/>
      <c r="X77" s="32"/>
      <c r="Y77" s="32"/>
      <c r="Z77" s="32"/>
      <c r="AA77" s="31"/>
      <c r="AB77" s="35">
        <v>0</v>
      </c>
      <c r="AC77" s="122">
        <v>2</v>
      </c>
      <c r="AD77" s="123"/>
      <c r="AE77" s="38" t="s">
        <v>28</v>
      </c>
      <c r="AF77" s="36">
        <v>3</v>
      </c>
      <c r="AG77" s="35"/>
      <c r="AH77" s="66"/>
      <c r="AI77" s="66"/>
      <c r="AJ77" s="38"/>
      <c r="AK77" s="36"/>
      <c r="AL77" s="30"/>
      <c r="AM77" s="32"/>
      <c r="AN77" s="32"/>
      <c r="AO77" s="32"/>
      <c r="AP77" s="31"/>
      <c r="AQ77" s="33"/>
    </row>
    <row r="78" spans="1:43" ht="15" customHeight="1" x14ac:dyDescent="0.25">
      <c r="A78" s="50" t="s">
        <v>200</v>
      </c>
      <c r="B78" s="29"/>
      <c r="C78" s="41" t="s">
        <v>201</v>
      </c>
      <c r="D78" s="45"/>
      <c r="E78" s="16">
        <f t="shared" si="49"/>
        <v>0</v>
      </c>
      <c r="F78" s="24">
        <f t="shared" si="50"/>
        <v>1</v>
      </c>
      <c r="G78" s="17">
        <f t="shared" si="51"/>
        <v>1</v>
      </c>
      <c r="H78" s="30">
        <v>0</v>
      </c>
      <c r="I78" s="32">
        <v>1</v>
      </c>
      <c r="J78" s="32">
        <v>0</v>
      </c>
      <c r="K78" s="32" t="s">
        <v>35</v>
      </c>
      <c r="L78" s="31">
        <v>1</v>
      </c>
      <c r="M78" s="30"/>
      <c r="N78" s="32"/>
      <c r="O78" s="32"/>
      <c r="P78" s="32"/>
      <c r="Q78" s="31"/>
      <c r="R78" s="30"/>
      <c r="S78" s="32"/>
      <c r="T78" s="32"/>
      <c r="U78" s="32"/>
      <c r="V78" s="31"/>
      <c r="W78" s="30"/>
      <c r="X78" s="32"/>
      <c r="Y78" s="32"/>
      <c r="Z78" s="32"/>
      <c r="AA78" s="31"/>
      <c r="AB78" s="30"/>
      <c r="AC78" s="32"/>
      <c r="AD78" s="32"/>
      <c r="AE78" s="32"/>
      <c r="AF78" s="31"/>
      <c r="AG78" s="16"/>
      <c r="AH78" s="24"/>
      <c r="AI78" s="24"/>
      <c r="AJ78" s="24"/>
      <c r="AK78" s="17"/>
      <c r="AL78" s="30"/>
      <c r="AM78" s="32"/>
      <c r="AN78" s="32"/>
      <c r="AO78" s="32"/>
      <c r="AP78" s="31"/>
      <c r="AQ78" s="33"/>
    </row>
    <row r="79" spans="1:43" ht="15" customHeight="1" x14ac:dyDescent="0.25">
      <c r="A79" s="50" t="s">
        <v>202</v>
      </c>
      <c r="B79" s="29"/>
      <c r="C79" s="41" t="s">
        <v>203</v>
      </c>
      <c r="D79" s="45"/>
      <c r="E79" s="16">
        <f t="shared" si="49"/>
        <v>0</v>
      </c>
      <c r="F79" s="24">
        <f t="shared" si="50"/>
        <v>1</v>
      </c>
      <c r="G79" s="17">
        <f t="shared" si="51"/>
        <v>1</v>
      </c>
      <c r="H79" s="30"/>
      <c r="I79" s="32"/>
      <c r="J79" s="32"/>
      <c r="K79" s="32"/>
      <c r="L79" s="31"/>
      <c r="M79" s="30">
        <v>0</v>
      </c>
      <c r="N79" s="32">
        <v>1</v>
      </c>
      <c r="O79" s="32">
        <v>0</v>
      </c>
      <c r="P79" s="32" t="s">
        <v>35</v>
      </c>
      <c r="Q79" s="31">
        <v>1</v>
      </c>
      <c r="R79" s="30"/>
      <c r="S79" s="32"/>
      <c r="T79" s="32"/>
      <c r="U79" s="32"/>
      <c r="V79" s="31"/>
      <c r="W79" s="30"/>
      <c r="X79" s="32"/>
      <c r="Y79" s="32"/>
      <c r="Z79" s="32"/>
      <c r="AA79" s="31"/>
      <c r="AB79" s="30"/>
      <c r="AC79" s="32"/>
      <c r="AD79" s="32"/>
      <c r="AE79" s="32"/>
      <c r="AF79" s="31"/>
      <c r="AG79" s="16"/>
      <c r="AH79" s="24"/>
      <c r="AI79" s="24"/>
      <c r="AJ79" s="24"/>
      <c r="AK79" s="17"/>
      <c r="AL79" s="30"/>
      <c r="AM79" s="32"/>
      <c r="AN79" s="32"/>
      <c r="AO79" s="32"/>
      <c r="AP79" s="31"/>
      <c r="AQ79" s="33" t="s">
        <v>201</v>
      </c>
    </row>
    <row r="80" spans="1:43" ht="15" customHeight="1" x14ac:dyDescent="0.25">
      <c r="A80" s="50" t="s">
        <v>204</v>
      </c>
      <c r="B80" s="29"/>
      <c r="C80" s="7" t="s">
        <v>205</v>
      </c>
      <c r="D80" s="45"/>
      <c r="E80" s="16">
        <f t="shared" si="49"/>
        <v>0</v>
      </c>
      <c r="F80" s="24">
        <f t="shared" si="50"/>
        <v>1</v>
      </c>
      <c r="G80" s="17">
        <f t="shared" si="51"/>
        <v>1</v>
      </c>
      <c r="H80" s="30"/>
      <c r="I80" s="32"/>
      <c r="J80" s="32"/>
      <c r="K80" s="32"/>
      <c r="L80" s="31"/>
      <c r="M80" s="30"/>
      <c r="N80" s="32"/>
      <c r="O80" s="32"/>
      <c r="P80" s="32"/>
      <c r="Q80" s="31"/>
      <c r="R80" s="30">
        <v>0</v>
      </c>
      <c r="S80" s="32">
        <v>1</v>
      </c>
      <c r="T80" s="32">
        <v>0</v>
      </c>
      <c r="U80" s="32" t="s">
        <v>35</v>
      </c>
      <c r="V80" s="31">
        <v>1</v>
      </c>
      <c r="W80" s="30"/>
      <c r="X80" s="32"/>
      <c r="Y80" s="32"/>
      <c r="Z80" s="32"/>
      <c r="AA80" s="31"/>
      <c r="AB80" s="30"/>
      <c r="AC80" s="32"/>
      <c r="AD80" s="32"/>
      <c r="AE80" s="32"/>
      <c r="AF80" s="31"/>
      <c r="AG80" s="16"/>
      <c r="AH80" s="24"/>
      <c r="AI80" s="24"/>
      <c r="AJ80" s="24"/>
      <c r="AK80" s="17"/>
      <c r="AL80" s="30"/>
      <c r="AM80" s="32"/>
      <c r="AN80" s="32"/>
      <c r="AO80" s="32"/>
      <c r="AP80" s="31"/>
      <c r="AQ80" s="33" t="s">
        <v>203</v>
      </c>
    </row>
    <row r="81" spans="1:43" ht="15" customHeight="1" x14ac:dyDescent="0.25">
      <c r="A81" s="50" t="s">
        <v>206</v>
      </c>
      <c r="B81" s="29"/>
      <c r="C81" s="7" t="s">
        <v>207</v>
      </c>
      <c r="D81" s="45"/>
      <c r="E81" s="16">
        <f t="shared" si="49"/>
        <v>0</v>
      </c>
      <c r="F81" s="24">
        <f t="shared" si="50"/>
        <v>1</v>
      </c>
      <c r="G81" s="17">
        <f t="shared" si="51"/>
        <v>1</v>
      </c>
      <c r="H81" s="30"/>
      <c r="I81" s="32"/>
      <c r="J81" s="32"/>
      <c r="K81" s="32"/>
      <c r="L81" s="31"/>
      <c r="M81" s="30"/>
      <c r="N81" s="32"/>
      <c r="O81" s="32"/>
      <c r="P81" s="32"/>
      <c r="Q81" s="31"/>
      <c r="R81" s="30"/>
      <c r="S81" s="32"/>
      <c r="T81" s="32"/>
      <c r="U81" s="32"/>
      <c r="V81" s="31"/>
      <c r="W81" s="30">
        <v>0</v>
      </c>
      <c r="X81" s="32">
        <v>1</v>
      </c>
      <c r="Y81" s="32">
        <v>0</v>
      </c>
      <c r="Z81" s="32" t="s">
        <v>35</v>
      </c>
      <c r="AA81" s="31">
        <v>1</v>
      </c>
      <c r="AB81" s="30"/>
      <c r="AC81" s="32"/>
      <c r="AD81" s="32"/>
      <c r="AE81" s="32"/>
      <c r="AF81" s="31"/>
      <c r="AG81" s="16"/>
      <c r="AH81" s="24"/>
      <c r="AI81" s="24"/>
      <c r="AJ81" s="24"/>
      <c r="AK81" s="17"/>
      <c r="AL81" s="30"/>
      <c r="AM81" s="32"/>
      <c r="AN81" s="32"/>
      <c r="AO81" s="32"/>
      <c r="AP81" s="31"/>
      <c r="AQ81" s="33" t="s">
        <v>205</v>
      </c>
    </row>
    <row r="82" spans="1:43" ht="15" customHeight="1" x14ac:dyDescent="0.2">
      <c r="A82" s="51" t="s">
        <v>208</v>
      </c>
      <c r="B82" s="104" t="s">
        <v>209</v>
      </c>
      <c r="C82" s="9" t="s">
        <v>210</v>
      </c>
      <c r="D82" s="47"/>
      <c r="E82" s="16">
        <f t="shared" si="49"/>
        <v>0</v>
      </c>
      <c r="F82" s="24">
        <f t="shared" si="50"/>
        <v>1</v>
      </c>
      <c r="G82" s="17">
        <f t="shared" si="51"/>
        <v>0</v>
      </c>
      <c r="H82" s="18">
        <v>0</v>
      </c>
      <c r="I82" s="25">
        <v>1</v>
      </c>
      <c r="J82" s="25">
        <v>0</v>
      </c>
      <c r="K82" s="25" t="s">
        <v>32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ht="15" customHeight="1" x14ac:dyDescent="0.25">
      <c r="A83" s="141" t="s">
        <v>211</v>
      </c>
      <c r="B83" s="142"/>
      <c r="C83" s="142"/>
      <c r="D83" s="54"/>
      <c r="E83" s="55">
        <f t="shared" ref="E83:AP83" si="52">E75+E70+E45+E24+E17+E7</f>
        <v>60</v>
      </c>
      <c r="F83" s="56">
        <f t="shared" si="52"/>
        <v>100</v>
      </c>
      <c r="G83" s="57">
        <f t="shared" si="52"/>
        <v>210</v>
      </c>
      <c r="H83" s="55">
        <f t="shared" si="52"/>
        <v>9</v>
      </c>
      <c r="I83" s="56">
        <f t="shared" si="52"/>
        <v>13</v>
      </c>
      <c r="J83" s="56">
        <f t="shared" si="52"/>
        <v>3</v>
      </c>
      <c r="K83" s="56">
        <f t="shared" si="52"/>
        <v>8</v>
      </c>
      <c r="L83" s="57">
        <f t="shared" si="52"/>
        <v>28</v>
      </c>
      <c r="M83" s="55">
        <f t="shared" si="52"/>
        <v>12</v>
      </c>
      <c r="N83" s="56">
        <f t="shared" si="52"/>
        <v>13</v>
      </c>
      <c r="O83" s="56">
        <f t="shared" si="52"/>
        <v>2</v>
      </c>
      <c r="P83" s="56">
        <f t="shared" si="52"/>
        <v>8</v>
      </c>
      <c r="Q83" s="57">
        <f t="shared" si="52"/>
        <v>30</v>
      </c>
      <c r="R83" s="55">
        <f t="shared" si="52"/>
        <v>10</v>
      </c>
      <c r="S83" s="56">
        <f t="shared" si="52"/>
        <v>11</v>
      </c>
      <c r="T83" s="56">
        <f t="shared" si="52"/>
        <v>4</v>
      </c>
      <c r="U83" s="56">
        <f t="shared" si="52"/>
        <v>8</v>
      </c>
      <c r="V83" s="57">
        <f t="shared" si="52"/>
        <v>30</v>
      </c>
      <c r="W83" s="55">
        <f t="shared" si="52"/>
        <v>13</v>
      </c>
      <c r="X83" s="56">
        <f t="shared" si="52"/>
        <v>11</v>
      </c>
      <c r="Y83" s="56">
        <f t="shared" si="52"/>
        <v>1</v>
      </c>
      <c r="Z83" s="56">
        <f t="shared" si="52"/>
        <v>8</v>
      </c>
      <c r="AA83" s="57">
        <f t="shared" si="52"/>
        <v>30</v>
      </c>
      <c r="AB83" s="55">
        <f t="shared" si="52"/>
        <v>3</v>
      </c>
      <c r="AC83" s="56">
        <f t="shared" si="52"/>
        <v>19</v>
      </c>
      <c r="AD83" s="56">
        <f t="shared" si="52"/>
        <v>0</v>
      </c>
      <c r="AE83" s="56">
        <f t="shared" si="52"/>
        <v>9</v>
      </c>
      <c r="AF83" s="57">
        <f t="shared" si="52"/>
        <v>31</v>
      </c>
      <c r="AG83" s="55">
        <f t="shared" si="52"/>
        <v>7</v>
      </c>
      <c r="AH83" s="56">
        <f t="shared" si="52"/>
        <v>7</v>
      </c>
      <c r="AI83" s="56">
        <f t="shared" si="52"/>
        <v>8</v>
      </c>
      <c r="AJ83" s="56">
        <f t="shared" si="52"/>
        <v>7</v>
      </c>
      <c r="AK83" s="57">
        <f t="shared" si="52"/>
        <v>29</v>
      </c>
      <c r="AL83" s="55">
        <f t="shared" si="52"/>
        <v>6</v>
      </c>
      <c r="AM83" s="56">
        <f t="shared" si="52"/>
        <v>4</v>
      </c>
      <c r="AN83" s="56">
        <f t="shared" si="52"/>
        <v>4</v>
      </c>
      <c r="AO83" s="56">
        <f t="shared" si="52"/>
        <v>5</v>
      </c>
      <c r="AP83" s="57">
        <f t="shared" si="52"/>
        <v>32</v>
      </c>
    </row>
    <row r="84" spans="1:43" ht="15" customHeight="1" x14ac:dyDescent="0.25">
      <c r="A84" s="73" t="s">
        <v>212</v>
      </c>
      <c r="B84" s="64"/>
      <c r="C84" s="74"/>
      <c r="D84" s="74"/>
      <c r="E84" s="156">
        <f>E83+F83</f>
        <v>160</v>
      </c>
      <c r="F84" s="157"/>
      <c r="G84" s="87"/>
      <c r="H84" s="145">
        <f>SUM(H83:J83)</f>
        <v>25</v>
      </c>
      <c r="I84" s="146"/>
      <c r="J84" s="146"/>
      <c r="K84" s="146"/>
      <c r="L84" s="147"/>
      <c r="M84" s="145">
        <f>SUM(M83:O83)</f>
        <v>27</v>
      </c>
      <c r="N84" s="146"/>
      <c r="O84" s="146"/>
      <c r="P84" s="146"/>
      <c r="Q84" s="147"/>
      <c r="R84" s="145">
        <f>SUM(R83:T83)</f>
        <v>25</v>
      </c>
      <c r="S84" s="146"/>
      <c r="T84" s="146"/>
      <c r="U84" s="146"/>
      <c r="V84" s="147"/>
      <c r="W84" s="145">
        <f>SUM(W83:Y83)</f>
        <v>25</v>
      </c>
      <c r="X84" s="146"/>
      <c r="Y84" s="146"/>
      <c r="Z84" s="146"/>
      <c r="AA84" s="147"/>
      <c r="AB84" s="145">
        <f>SUM(AB83:AD83)</f>
        <v>22</v>
      </c>
      <c r="AC84" s="146"/>
      <c r="AD84" s="146"/>
      <c r="AE84" s="146"/>
      <c r="AF84" s="147"/>
      <c r="AG84" s="145">
        <f>SUM(AG83:AI83)</f>
        <v>22</v>
      </c>
      <c r="AH84" s="146"/>
      <c r="AI84" s="146"/>
      <c r="AJ84" s="146"/>
      <c r="AK84" s="147"/>
      <c r="AL84" s="145">
        <f>SUM(AL83:AN83)</f>
        <v>14</v>
      </c>
      <c r="AM84" s="146"/>
      <c r="AN84" s="146"/>
      <c r="AO84" s="146"/>
      <c r="AP84" s="147"/>
    </row>
    <row r="85" spans="1:43" ht="15" customHeight="1" x14ac:dyDescent="0.25">
      <c r="A85" s="75" t="s">
        <v>213</v>
      </c>
      <c r="B85" s="76"/>
      <c r="C85" s="77"/>
      <c r="D85" s="77"/>
      <c r="E85" s="78"/>
      <c r="F85" s="78"/>
      <c r="G85" s="88">
        <v>1</v>
      </c>
      <c r="H85" s="89"/>
      <c r="I85" s="78"/>
      <c r="J85" s="78"/>
      <c r="K85" s="77">
        <f>COUNTIF(K7:K53,"a")+COUNTIF(K70:K82,"a")</f>
        <v>1</v>
      </c>
      <c r="L85" s="88"/>
      <c r="M85" s="89"/>
      <c r="N85" s="78"/>
      <c r="O85" s="78"/>
      <c r="P85" s="77">
        <f>COUNTIF(P7:P53,"a")+COUNTIF(P70:P82,"a")</f>
        <v>0</v>
      </c>
      <c r="Q85" s="88"/>
      <c r="R85" s="89"/>
      <c r="S85" s="78"/>
      <c r="T85" s="78"/>
      <c r="U85" s="77">
        <f>COUNTIF(U7:U53,"a")+COUNTIF(U70:U82,"a")</f>
        <v>0</v>
      </c>
      <c r="V85" s="88"/>
      <c r="W85" s="89"/>
      <c r="X85" s="78"/>
      <c r="Y85" s="78"/>
      <c r="Z85" s="77">
        <f>COUNTIF(Z7:Z53,"a")+COUNTIF(Z70:Z82,"a")</f>
        <v>0</v>
      </c>
      <c r="AA85" s="88"/>
      <c r="AB85" s="89"/>
      <c r="AC85" s="78"/>
      <c r="AD85" s="78"/>
      <c r="AE85" s="77">
        <f>COUNTIF(AE7:AE53,"a")+COUNTIF(AE70:AE82,"a")</f>
        <v>0</v>
      </c>
      <c r="AF85" s="88"/>
      <c r="AG85" s="89"/>
      <c r="AH85" s="78"/>
      <c r="AI85" s="78"/>
      <c r="AJ85" s="77">
        <f>COUNTIF(AJ7:AJ53,"a")+COUNTIF(AJ70:AJ82,"a")</f>
        <v>0</v>
      </c>
      <c r="AK85" s="88"/>
      <c r="AL85" s="89"/>
      <c r="AM85" s="78"/>
      <c r="AN85" s="78"/>
      <c r="AO85" s="77">
        <f>COUNTIF(AO7:AO53,"a")+COUNTIF(AO70:AO82,"a")</f>
        <v>0</v>
      </c>
      <c r="AP85" s="88"/>
    </row>
    <row r="86" spans="1:43" ht="15" customHeight="1" x14ac:dyDescent="0.25">
      <c r="A86" s="79" t="s">
        <v>214</v>
      </c>
      <c r="B86" s="80"/>
      <c r="C86" s="81"/>
      <c r="D86" s="81"/>
      <c r="E86" s="82"/>
      <c r="F86" s="82"/>
      <c r="G86" s="90">
        <v>33</v>
      </c>
      <c r="H86" s="91"/>
      <c r="I86" s="82"/>
      <c r="J86" s="82"/>
      <c r="K86" s="81">
        <f>COUNTIF(K7:K53,"é")+COUNTIF(K70:K82,"é")</f>
        <v>4</v>
      </c>
      <c r="L86" s="90"/>
      <c r="M86" s="91"/>
      <c r="N86" s="82"/>
      <c r="O86" s="82"/>
      <c r="P86" s="81">
        <f>COUNTIF(P7:P53,"é")+COUNTIF(P70:P82,"é")</f>
        <v>3</v>
      </c>
      <c r="Q86" s="90"/>
      <c r="R86" s="91"/>
      <c r="S86" s="82"/>
      <c r="T86" s="82"/>
      <c r="U86" s="81">
        <f>COUNTIF(U7:U53,"é")+COUNTIF(U70:U82,"é")</f>
        <v>6</v>
      </c>
      <c r="V86" s="90"/>
      <c r="W86" s="91"/>
      <c r="X86" s="82"/>
      <c r="Y86" s="82"/>
      <c r="Z86" s="81">
        <f>COUNTIF(Z7:Z53,"é")+COUNTIF(Z70:Z82,"é")</f>
        <v>3</v>
      </c>
      <c r="AA86" s="90"/>
      <c r="AB86" s="91"/>
      <c r="AC86" s="82"/>
      <c r="AD86" s="82"/>
      <c r="AE86" s="81">
        <f>COUNTIF(AE7:AE53,"é")+COUNTIF(AE70:AE82,"é")</f>
        <v>7</v>
      </c>
      <c r="AF86" s="90"/>
      <c r="AG86" s="91"/>
      <c r="AH86" s="82"/>
      <c r="AI86" s="82"/>
      <c r="AJ86" s="81">
        <f>COUNTIF(AJ7:AJ53,"é")+COUNTIF(AJ70:AJ82,"é")</f>
        <v>6</v>
      </c>
      <c r="AK86" s="90"/>
      <c r="AL86" s="91"/>
      <c r="AM86" s="82"/>
      <c r="AN86" s="82"/>
      <c r="AO86" s="81">
        <f>COUNTIF(AO7:AO53,"é")+COUNTIF(AO70:AO82,"é")</f>
        <v>4</v>
      </c>
      <c r="AP86" s="90"/>
    </row>
    <row r="87" spans="1:43" ht="15" customHeight="1" x14ac:dyDescent="0.25">
      <c r="A87" s="79" t="s">
        <v>215</v>
      </c>
      <c r="B87" s="80"/>
      <c r="C87" s="81"/>
      <c r="D87" s="81"/>
      <c r="E87" s="82"/>
      <c r="F87" s="82"/>
      <c r="G87" s="90">
        <v>4</v>
      </c>
      <c r="H87" s="91"/>
      <c r="I87" s="82"/>
      <c r="J87" s="82"/>
      <c r="K87" s="81">
        <f>COUNTIF(K7:K53,"h")+COUNTIF(K70:K82,"h")</f>
        <v>1</v>
      </c>
      <c r="L87" s="90"/>
      <c r="M87" s="91"/>
      <c r="N87" s="82"/>
      <c r="O87" s="82"/>
      <c r="P87" s="81">
        <f>COUNTIF(P7:P53,"h")+COUNTIF(P70:P82,"h")</f>
        <v>1</v>
      </c>
      <c r="Q87" s="90"/>
      <c r="R87" s="91"/>
      <c r="S87" s="82"/>
      <c r="T87" s="82"/>
      <c r="U87" s="81">
        <f>COUNTIF(U7:U53,"h")+COUNTIF(U70:U82,"h")</f>
        <v>1</v>
      </c>
      <c r="V87" s="90"/>
      <c r="W87" s="91"/>
      <c r="X87" s="82"/>
      <c r="Y87" s="82"/>
      <c r="Z87" s="81">
        <f>COUNTIF(Z7:Z53,"h")+COUNTIF(Z70:Z82,"h")</f>
        <v>1</v>
      </c>
      <c r="AA87" s="90"/>
      <c r="AB87" s="91"/>
      <c r="AC87" s="82"/>
      <c r="AD87" s="82"/>
      <c r="AE87" s="81">
        <f>COUNTIF(AE7:AE53,"h")+COUNTIF(AE70:AE82,"h")</f>
        <v>0</v>
      </c>
      <c r="AF87" s="90"/>
      <c r="AG87" s="91"/>
      <c r="AH87" s="82"/>
      <c r="AI87" s="82"/>
      <c r="AJ87" s="81">
        <f>COUNTIF(AJ7:AJ53,"h")+COUNTIF(AJ70:AJ82,"h")</f>
        <v>0</v>
      </c>
      <c r="AK87" s="90"/>
      <c r="AL87" s="91"/>
      <c r="AM87" s="82"/>
      <c r="AN87" s="82"/>
      <c r="AO87" s="81">
        <f>COUNTIF(AO7:AO53,"h")+COUNTIF(AO70:AO82,"h")</f>
        <v>0</v>
      </c>
      <c r="AP87" s="90"/>
    </row>
    <row r="88" spans="1:43" ht="15" customHeight="1" thickBot="1" x14ac:dyDescent="0.3">
      <c r="A88" s="83" t="s">
        <v>216</v>
      </c>
      <c r="B88" s="84"/>
      <c r="C88" s="85"/>
      <c r="D88" s="85"/>
      <c r="E88" s="86"/>
      <c r="F88" s="86"/>
      <c r="G88" s="92">
        <v>15</v>
      </c>
      <c r="H88" s="93"/>
      <c r="I88" s="86"/>
      <c r="J88" s="86"/>
      <c r="K88" s="85">
        <f>COUNTIF(K7:K53,"v")+COUNTIF(K70:K82,"v")</f>
        <v>2</v>
      </c>
      <c r="L88" s="92"/>
      <c r="M88" s="93"/>
      <c r="N88" s="86"/>
      <c r="O88" s="86"/>
      <c r="P88" s="85">
        <f>COUNTIF(P7:P53,"v")+COUNTIF(P70:P82,"v")</f>
        <v>4</v>
      </c>
      <c r="Q88" s="92"/>
      <c r="R88" s="93"/>
      <c r="S88" s="86"/>
      <c r="T88" s="86"/>
      <c r="U88" s="85">
        <f>COUNTIF(U7:U53,"v")+COUNTIF(U70:U82,"v")</f>
        <v>1</v>
      </c>
      <c r="V88" s="92"/>
      <c r="W88" s="93"/>
      <c r="X88" s="86"/>
      <c r="Y88" s="86"/>
      <c r="Z88" s="85">
        <f>COUNTIF(Z7:Z53,"v")+COUNTIF(Z70:Z82,"v")</f>
        <v>4</v>
      </c>
      <c r="AA88" s="92"/>
      <c r="AB88" s="93"/>
      <c r="AC88" s="86"/>
      <c r="AD88" s="86"/>
      <c r="AE88" s="85">
        <f>COUNTIF(AE7:AE53,"v")+COUNTIF(AE70:AE82,"v")</f>
        <v>2</v>
      </c>
      <c r="AF88" s="92"/>
      <c r="AG88" s="93"/>
      <c r="AH88" s="86"/>
      <c r="AI88" s="86"/>
      <c r="AJ88" s="85">
        <f>COUNTIF(AJ7:AJ53,"v")+COUNTIF(AJ70:AJ82,"v")</f>
        <v>1</v>
      </c>
      <c r="AK88" s="92"/>
      <c r="AL88" s="93"/>
      <c r="AM88" s="86"/>
      <c r="AN88" s="86"/>
      <c r="AO88" s="85">
        <f>COUNTIF(AO7:AO53,"v")+COUNTIF(AO70:AO82,"v")</f>
        <v>1</v>
      </c>
      <c r="AP88" s="92"/>
    </row>
    <row r="89" spans="1:43" ht="15" customHeight="1" thickBot="1" x14ac:dyDescent="0.3">
      <c r="A89" s="73" t="s">
        <v>217</v>
      </c>
      <c r="B89" s="64"/>
      <c r="C89" s="74"/>
      <c r="D89" s="74"/>
      <c r="E89" s="97">
        <f>E83/(E83+F83)</f>
        <v>0.375</v>
      </c>
      <c r="F89" s="96">
        <f>F83/(E83+F83)</f>
        <v>0.625</v>
      </c>
      <c r="G89" s="1">
        <f>SUM(G85:G88)</f>
        <v>53</v>
      </c>
    </row>
    <row r="90" spans="1:43" x14ac:dyDescent="0.25">
      <c r="B90" s="2"/>
      <c r="C90" s="1"/>
      <c r="D90" s="1"/>
      <c r="E90" s="1"/>
    </row>
    <row r="91" spans="1:43" ht="13.5" thickBot="1" x14ac:dyDescent="0.3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60.75" thickBot="1" x14ac:dyDescent="0.3">
      <c r="B92" s="2"/>
      <c r="C92" s="100" t="s">
        <v>218</v>
      </c>
      <c r="D92" s="1"/>
      <c r="H92" s="2"/>
      <c r="K92" s="3"/>
      <c r="L92" s="3"/>
      <c r="M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thickBot="1" x14ac:dyDescent="0.3">
      <c r="B93" s="1"/>
      <c r="C93" s="1"/>
      <c r="D93" s="1"/>
      <c r="H93" s="2"/>
      <c r="J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x14ac:dyDescent="0.25">
      <c r="B94" s="109"/>
      <c r="C94" s="105" t="s">
        <v>219</v>
      </c>
      <c r="D94" s="114"/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ht="13.5" thickBot="1" x14ac:dyDescent="0.3">
      <c r="B95" s="110"/>
      <c r="C95" s="106" t="s">
        <v>220</v>
      </c>
      <c r="D95" s="115">
        <f>D96+D100</f>
        <v>29</v>
      </c>
      <c r="F95" s="4"/>
      <c r="J95" s="3"/>
      <c r="K95" s="3"/>
      <c r="L95" s="3"/>
      <c r="M95" s="3"/>
      <c r="P95" s="3"/>
      <c r="Q95" s="3"/>
      <c r="R95" s="3"/>
      <c r="S95" s="3"/>
      <c r="T95" s="3"/>
      <c r="U95" s="3"/>
      <c r="V95" s="3"/>
      <c r="W95" s="3"/>
      <c r="AM95" s="3"/>
      <c r="AN95" s="3"/>
      <c r="AO95" s="3"/>
      <c r="AP95" s="3"/>
      <c r="AQ95" s="3"/>
    </row>
    <row r="96" spans="1:43" x14ac:dyDescent="0.25">
      <c r="B96" s="110"/>
      <c r="C96" s="107" t="s">
        <v>221</v>
      </c>
      <c r="D96" s="116">
        <f>SUM(D97:D99)</f>
        <v>13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15" x14ac:dyDescent="0.2">
      <c r="B97" s="111" t="s">
        <v>74</v>
      </c>
      <c r="C97" s="1" t="s">
        <v>62</v>
      </c>
      <c r="D97" s="117">
        <v>4</v>
      </c>
    </row>
    <row r="98" spans="2:15" x14ac:dyDescent="0.2">
      <c r="B98" s="111" t="s">
        <v>76</v>
      </c>
      <c r="C98" s="1" t="s">
        <v>77</v>
      </c>
      <c r="D98" s="117">
        <v>5</v>
      </c>
    </row>
    <row r="99" spans="2:15" x14ac:dyDescent="0.2">
      <c r="B99" s="111" t="s">
        <v>60</v>
      </c>
      <c r="C99" s="1" t="s">
        <v>61</v>
      </c>
      <c r="D99" s="117">
        <v>4</v>
      </c>
    </row>
    <row r="100" spans="2:15" x14ac:dyDescent="0.25">
      <c r="B100" s="110"/>
      <c r="C100" s="107" t="s">
        <v>222</v>
      </c>
      <c r="D100" s="116">
        <f>D101</f>
        <v>16</v>
      </c>
      <c r="E100" s="1"/>
      <c r="N100" s="3"/>
      <c r="O100" s="2"/>
    </row>
    <row r="101" spans="2:15" x14ac:dyDescent="0.25">
      <c r="B101" s="110"/>
      <c r="C101" s="108" t="s">
        <v>223</v>
      </c>
      <c r="D101" s="118">
        <f>SUM(D102:D105)</f>
        <v>16</v>
      </c>
      <c r="E101" s="1"/>
    </row>
    <row r="102" spans="2:15" x14ac:dyDescent="0.2">
      <c r="B102" s="111" t="s">
        <v>130</v>
      </c>
      <c r="C102" s="1" t="s">
        <v>131</v>
      </c>
      <c r="D102" s="117">
        <v>4</v>
      </c>
      <c r="E102" s="1"/>
    </row>
    <row r="103" spans="2:15" x14ac:dyDescent="0.2">
      <c r="B103" s="111" t="s">
        <v>133</v>
      </c>
      <c r="C103" s="1" t="s">
        <v>134</v>
      </c>
      <c r="D103" s="117">
        <v>4</v>
      </c>
      <c r="E103" s="1"/>
    </row>
    <row r="104" spans="2:15" x14ac:dyDescent="0.2">
      <c r="B104" s="111" t="s">
        <v>136</v>
      </c>
      <c r="C104" s="1" t="s">
        <v>137</v>
      </c>
      <c r="D104" s="117">
        <v>4</v>
      </c>
      <c r="E104" s="1"/>
    </row>
    <row r="105" spans="2:15" x14ac:dyDescent="0.2">
      <c r="B105" s="111" t="s">
        <v>142</v>
      </c>
      <c r="C105" s="1" t="s">
        <v>143</v>
      </c>
      <c r="D105" s="117">
        <v>4</v>
      </c>
    </row>
    <row r="106" spans="2:15" x14ac:dyDescent="0.25">
      <c r="B106" s="112"/>
      <c r="C106" s="108" t="s">
        <v>224</v>
      </c>
      <c r="D106" s="118">
        <f>SUM(D107:D110)</f>
        <v>16</v>
      </c>
    </row>
    <row r="107" spans="2:15" x14ac:dyDescent="0.2">
      <c r="B107" s="111" t="s">
        <v>152</v>
      </c>
      <c r="C107" s="1" t="s">
        <v>153</v>
      </c>
      <c r="D107" s="117">
        <v>4</v>
      </c>
    </row>
    <row r="108" spans="2:15" x14ac:dyDescent="0.2">
      <c r="B108" s="111" t="s">
        <v>155</v>
      </c>
      <c r="C108" s="1" t="s">
        <v>156</v>
      </c>
      <c r="D108" s="117">
        <v>4</v>
      </c>
    </row>
    <row r="109" spans="2:15" x14ac:dyDescent="0.2">
      <c r="B109" s="111" t="s">
        <v>158</v>
      </c>
      <c r="C109" s="1" t="s">
        <v>159</v>
      </c>
      <c r="D109" s="117">
        <v>4</v>
      </c>
    </row>
    <row r="110" spans="2:15" x14ac:dyDescent="0.2">
      <c r="B110" s="111" t="s">
        <v>161</v>
      </c>
      <c r="C110" s="1" t="s">
        <v>162</v>
      </c>
      <c r="D110" s="117">
        <v>4</v>
      </c>
    </row>
    <row r="111" spans="2:15" x14ac:dyDescent="0.25">
      <c r="B111" s="110"/>
      <c r="C111" s="108" t="s">
        <v>225</v>
      </c>
      <c r="D111" s="118">
        <f>SUM(D112:D115)</f>
        <v>16</v>
      </c>
    </row>
    <row r="112" spans="2:15" x14ac:dyDescent="0.2">
      <c r="B112" s="111" t="s">
        <v>168</v>
      </c>
      <c r="C112" s="1" t="s">
        <v>169</v>
      </c>
      <c r="D112" s="117">
        <v>4</v>
      </c>
    </row>
    <row r="113" spans="2:4" x14ac:dyDescent="0.2">
      <c r="B113" s="111" t="s">
        <v>171</v>
      </c>
      <c r="C113" s="1" t="s">
        <v>137</v>
      </c>
      <c r="D113" s="117">
        <v>4</v>
      </c>
    </row>
    <row r="114" spans="2:4" x14ac:dyDescent="0.2">
      <c r="B114" s="111" t="s">
        <v>173</v>
      </c>
      <c r="C114" s="1" t="s">
        <v>174</v>
      </c>
      <c r="D114" s="117">
        <v>4</v>
      </c>
    </row>
    <row r="115" spans="2:4" ht="13.5" thickBot="1" x14ac:dyDescent="0.25">
      <c r="B115" s="113" t="s">
        <v>176</v>
      </c>
      <c r="C115" s="106" t="s">
        <v>177</v>
      </c>
      <c r="D115" s="115">
        <v>4</v>
      </c>
    </row>
    <row r="116" spans="2:4" x14ac:dyDescent="0.25">
      <c r="C116" s="1"/>
      <c r="D116" s="1"/>
    </row>
    <row r="117" spans="2:4" x14ac:dyDescent="0.25">
      <c r="D117" s="1"/>
    </row>
    <row r="118" spans="2:4" x14ac:dyDescent="0.25">
      <c r="D118" s="1"/>
    </row>
    <row r="119" spans="2:4" x14ac:dyDescent="0.25">
      <c r="D119" s="1"/>
    </row>
    <row r="120" spans="2:4" x14ac:dyDescent="0.25">
      <c r="D120" s="1"/>
    </row>
  </sheetData>
  <mergeCells count="41">
    <mergeCell ref="AG84:AK84"/>
    <mergeCell ref="AL84:AP84"/>
    <mergeCell ref="B1:AQ1"/>
    <mergeCell ref="AG5:AK5"/>
    <mergeCell ref="AL5:AP5"/>
    <mergeCell ref="AB5:AF5"/>
    <mergeCell ref="B2:AQ2"/>
    <mergeCell ref="H4:AP4"/>
    <mergeCell ref="B5:B6"/>
    <mergeCell ref="C5:C6"/>
    <mergeCell ref="B4:C4"/>
    <mergeCell ref="AQ4:AQ6"/>
    <mergeCell ref="H5:L5"/>
    <mergeCell ref="R5:V5"/>
    <mergeCell ref="A70:C70"/>
    <mergeCell ref="E84:F84"/>
    <mergeCell ref="A75:C75"/>
    <mergeCell ref="A83:C83"/>
    <mergeCell ref="B54:C54"/>
    <mergeCell ref="B46:C46"/>
    <mergeCell ref="AB84:AF84"/>
    <mergeCell ref="H84:L84"/>
    <mergeCell ref="M84:Q84"/>
    <mergeCell ref="R84:V84"/>
    <mergeCell ref="W84:AA84"/>
    <mergeCell ref="B62:C62"/>
    <mergeCell ref="M5:Q5"/>
    <mergeCell ref="E4:G5"/>
    <mergeCell ref="D4:D6"/>
    <mergeCell ref="A45:C45"/>
    <mergeCell ref="A4:A6"/>
    <mergeCell ref="A7:C7"/>
    <mergeCell ref="A17:C17"/>
    <mergeCell ref="A24:C24"/>
    <mergeCell ref="W5:AA5"/>
    <mergeCell ref="AC76:AD76"/>
    <mergeCell ref="AC77:AD77"/>
    <mergeCell ref="AC71:AD71"/>
    <mergeCell ref="AC72:AD72"/>
    <mergeCell ref="AC73:AD73"/>
    <mergeCell ref="AC74:AD74"/>
  </mergeCells>
  <conditionalFormatting sqref="K88">
    <cfRule type="cellIs" dxfId="6" priority="8" operator="greaterThan">
      <formula>5</formula>
    </cfRule>
  </conditionalFormatting>
  <conditionalFormatting sqref="P88">
    <cfRule type="cellIs" dxfId="5" priority="6" operator="greaterThan">
      <formula>5</formula>
    </cfRule>
  </conditionalFormatting>
  <conditionalFormatting sqref="U88">
    <cfRule type="cellIs" dxfId="4" priority="5" operator="greaterThan">
      <formula>5</formula>
    </cfRule>
  </conditionalFormatting>
  <conditionalFormatting sqref="Z88">
    <cfRule type="cellIs" dxfId="3" priority="4" operator="greaterThan">
      <formula>5</formula>
    </cfRule>
  </conditionalFormatting>
  <conditionalFormatting sqref="AE88">
    <cfRule type="cellIs" dxfId="2" priority="3" operator="greaterThan">
      <formula>5</formula>
    </cfRule>
  </conditionalFormatting>
  <conditionalFormatting sqref="AJ88">
    <cfRule type="cellIs" dxfId="1" priority="2" operator="greaterThan">
      <formula>5</formula>
    </cfRule>
  </conditionalFormatting>
  <conditionalFormatting sqref="AO88">
    <cfRule type="cellIs" dxfId="0" priority="1" operator="greaterThan">
      <formula>5</formula>
    </cfRule>
  </conditionalFormatting>
  <printOptions horizontalCentered="1" verticalCentered="1"/>
  <pageMargins left="0.39370078740157483" right="0.39370078740157483" top="0.39370078740157483" bottom="0.39370078740157483" header="0.31496062992125984" footer="0.31496062992125984"/>
  <pageSetup paperSize="8" scale="70" fitToHeight="0" orientation="landscape" cellComments="asDisplayed" r:id="rId1"/>
  <headerFooter>
    <oddHeader>&amp;LÓbudai Egyetem
Keleti Károly Gazdasági Kar&amp;RÉrvényes: 2023/24. tanévtől</oddHeader>
    <oddFooter>&amp;LBudapest, &amp;D&amp;CMűszaki menedzser BSc.
Nappali tagozat
&amp;P/&amp;N</oddFooter>
  </headerFooter>
  <rowBreaks count="1" manualBreakCount="1">
    <brk id="6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Props1.xml><?xml version="1.0" encoding="utf-8"?>
<ds:datastoreItem xmlns:ds="http://schemas.openxmlformats.org/officeDocument/2006/customXml" ds:itemID="{79330642-E4A6-42E2-BA99-97E3F4DF37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66334C-85ED-4CE0-9D97-B710C7C88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D6FF12-56B1-4206-80BF-568D0F162FC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89a0d6c6-d406-4ea9-8149-505dbbf73136"/>
    <ds:schemaRef ds:uri="http://schemas.microsoft.com/office/2006/metadata/properties"/>
    <ds:schemaRef ds:uri="http://purl.org/dc/elements/1.1/"/>
    <ds:schemaRef ds:uri="e3386913-36fb-4319-ad0d-41cc24f8ebdc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Nappali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Forgács Anita</cp:lastModifiedBy>
  <dcterms:modified xsi:type="dcterms:W3CDTF">2023-09-18T11:41:01Z</dcterms:modified>
</cp:coreProperties>
</file>