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21" documentId="13_ncr:1_{61165096-C3E5-4992-BF3A-065A5F7927A7}" xr6:coauthVersionLast="47" xr6:coauthVersionMax="47" xr10:uidLastSave="{D4699CD3-2FCA-494C-98AB-F8DEB353448E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TANTERV'!$A$3:$AB$45</definedName>
    <definedName name="_xlnm.Print_Area" localSheetId="0">'F TANTERV'!$A$1:$AA$57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0" i="1"/>
  <c r="E45" i="1"/>
  <c r="F33" i="1" l="1"/>
  <c r="E33" i="1"/>
  <c r="F12" i="1"/>
  <c r="E24" i="1"/>
  <c r="F24" i="1"/>
  <c r="F35" i="1"/>
  <c r="D49" i="1"/>
  <c r="F36" i="1" l="1"/>
  <c r="E36" i="1"/>
  <c r="G10" i="1" l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E30" i="1"/>
  <c r="F30" i="1"/>
  <c r="E31" i="1"/>
  <c r="F31" i="1"/>
  <c r="E32" i="1"/>
  <c r="F32" i="1"/>
  <c r="E34" i="1"/>
  <c r="F34" i="1"/>
  <c r="E35" i="1"/>
  <c r="F29" i="1"/>
  <c r="E29" i="1"/>
  <c r="F28" i="1"/>
  <c r="E28" i="1"/>
  <c r="F27" i="1"/>
  <c r="E27" i="1"/>
  <c r="F25" i="1"/>
  <c r="E25" i="1"/>
  <c r="F23" i="1"/>
  <c r="E23" i="1"/>
  <c r="F20" i="1"/>
  <c r="F18" i="1"/>
  <c r="F17" i="1"/>
  <c r="F16" i="1"/>
  <c r="F13" i="1"/>
  <c r="E11" i="1"/>
  <c r="F10" i="1" l="1"/>
  <c r="E22" i="1"/>
  <c r="E21" i="1" s="1"/>
  <c r="F22" i="1"/>
  <c r="Z39" i="1" l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8" i="1"/>
  <c r="Z37" i="1"/>
  <c r="Z21" i="1" s="1"/>
  <c r="Y37" i="1"/>
  <c r="Y21" i="1" s="1"/>
  <c r="X37" i="1"/>
  <c r="X21" i="1" s="1"/>
  <c r="W37" i="1"/>
  <c r="W21" i="1" s="1"/>
  <c r="V37" i="1"/>
  <c r="V21" i="1" s="1"/>
  <c r="U37" i="1"/>
  <c r="U21" i="1" s="1"/>
  <c r="T37" i="1"/>
  <c r="T21" i="1" s="1"/>
  <c r="S37" i="1"/>
  <c r="S21" i="1" s="1"/>
  <c r="R37" i="1"/>
  <c r="R21" i="1" s="1"/>
  <c r="Q37" i="1"/>
  <c r="Q21" i="1" s="1"/>
  <c r="P37" i="1"/>
  <c r="P21" i="1" s="1"/>
  <c r="O37" i="1"/>
  <c r="O21" i="1" s="1"/>
  <c r="N37" i="1"/>
  <c r="N21" i="1" s="1"/>
  <c r="M37" i="1"/>
  <c r="M21" i="1" s="1"/>
  <c r="L37" i="1"/>
  <c r="L21" i="1" s="1"/>
  <c r="K37" i="1"/>
  <c r="K21" i="1" s="1"/>
  <c r="J37" i="1"/>
  <c r="J21" i="1" s="1"/>
  <c r="I37" i="1"/>
  <c r="I21" i="1" s="1"/>
  <c r="H37" i="1"/>
  <c r="H21" i="1" s="1"/>
  <c r="G37" i="1"/>
  <c r="G21" i="1" s="1"/>
  <c r="T43" i="1"/>
  <c r="E20" i="1"/>
  <c r="E18" i="1"/>
  <c r="E17" i="1"/>
  <c r="E16" i="1"/>
  <c r="Z15" i="1"/>
  <c r="X15" i="1"/>
  <c r="W15" i="1"/>
  <c r="V15" i="1"/>
  <c r="U15" i="1"/>
  <c r="S15" i="1"/>
  <c r="R15" i="1"/>
  <c r="Q15" i="1"/>
  <c r="P15" i="1"/>
  <c r="N15" i="1"/>
  <c r="M15" i="1"/>
  <c r="L15" i="1"/>
  <c r="K15" i="1"/>
  <c r="I15" i="1"/>
  <c r="H15" i="1"/>
  <c r="G15" i="1"/>
  <c r="E14" i="1"/>
  <c r="E13" i="1"/>
  <c r="E10" i="1" l="1"/>
  <c r="F39" i="1"/>
  <c r="F37" i="1"/>
  <c r="F21" i="1" s="1"/>
  <c r="R41" i="1"/>
  <c r="E39" i="1"/>
  <c r="W41" i="1"/>
  <c r="L41" i="1"/>
  <c r="M41" i="1"/>
  <c r="K41" i="1"/>
  <c r="H41" i="1"/>
  <c r="E15" i="1"/>
  <c r="J44" i="1"/>
  <c r="J43" i="1"/>
  <c r="J42" i="1"/>
  <c r="O44" i="1"/>
  <c r="O42" i="1"/>
  <c r="N41" i="1"/>
  <c r="V41" i="1"/>
  <c r="F15" i="1"/>
  <c r="P41" i="1"/>
  <c r="I41" i="1"/>
  <c r="Q41" i="1"/>
  <c r="U41" i="1"/>
  <c r="Z41" i="1"/>
  <c r="S41" i="1"/>
  <c r="X41" i="1"/>
  <c r="G41" i="1"/>
  <c r="Y43" i="1"/>
  <c r="Y45" i="1" s="1"/>
  <c r="T45" i="1"/>
  <c r="O43" i="1"/>
  <c r="F41" i="1" l="1"/>
  <c r="O45" i="1"/>
  <c r="J45" i="1"/>
  <c r="E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E3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<sst xmlns="http://schemas.openxmlformats.org/spreadsheetml/2006/main" count="194" uniqueCount="116">
  <si>
    <t>MINTATANTERV</t>
  </si>
  <si>
    <t>Gazdálkodási és menedzsment felsőoktatási szakképzés</t>
  </si>
  <si>
    <t>Nappali tagozat</t>
  </si>
  <si>
    <t xml:space="preserve">  heti óraszámokkal (ea, tgy., l.)) ; követelményekkel (k.); kreditekkel (kr.)</t>
  </si>
  <si>
    <t>Kód</t>
  </si>
  <si>
    <t>Tantárgyak</t>
  </si>
  <si>
    <t>elearning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</si>
  <si>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</si>
  <si>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</si>
  <si>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</si>
  <si>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</si>
  <si>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</si>
  <si>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</si>
  <si>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</si>
  <si>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</si>
  <si>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</si>
  <si>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</si>
  <si>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</si>
  <si>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</si>
  <si>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</si>
  <si>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</si>
  <si>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</si>
  <si>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</si>
  <si>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GMXMP1GFNF</t>
  </si>
  <si>
    <t>Munkaerő-piaci ismeretek</t>
  </si>
  <si>
    <t>é</t>
  </si>
  <si>
    <t>GKXNY2GFNF</t>
  </si>
  <si>
    <t>Idegen nyelvi alapszintű ismeretek</t>
  </si>
  <si>
    <t>GIXSP1GFNF</t>
  </si>
  <si>
    <t>Szakmai és pénzügyi információ feldolgozási ismeretek</t>
  </si>
  <si>
    <t>GMXKI1GFNF</t>
  </si>
  <si>
    <t>Kommunikációs ismeretek</t>
  </si>
  <si>
    <t>B</t>
  </si>
  <si>
    <t>Képzési terület és képzési ág szerinti modul</t>
  </si>
  <si>
    <t>5.</t>
  </si>
  <si>
    <t>GKEJO1GFNF</t>
  </si>
  <si>
    <t xml:space="preserve">Államigazgatási és jogi ismeretek </t>
  </si>
  <si>
    <t>elearning</t>
  </si>
  <si>
    <t>v</t>
  </si>
  <si>
    <t>6.</t>
  </si>
  <si>
    <t>GIEVG2GFNF</t>
  </si>
  <si>
    <t xml:space="preserve">Vállalkozásgazdaságtan </t>
  </si>
  <si>
    <t>blended</t>
  </si>
  <si>
    <t>7.</t>
  </si>
  <si>
    <t>GMEST2GFNF</t>
  </si>
  <si>
    <t>Statisztika</t>
  </si>
  <si>
    <t>8.</t>
  </si>
  <si>
    <t>GMXMD1GFNF</t>
  </si>
  <si>
    <t>Menedzsment alapjai</t>
  </si>
  <si>
    <t>9.</t>
  </si>
  <si>
    <t>GKXKG1GFNF</t>
  </si>
  <si>
    <t>Közgazdaságtani alapismeretek</t>
  </si>
  <si>
    <t>C</t>
  </si>
  <si>
    <t>C Szakképzési modul</t>
  </si>
  <si>
    <t>C/1 Szakirány szerinti modul</t>
  </si>
  <si>
    <t>10.</t>
  </si>
  <si>
    <t>GUEPK1GFNF</t>
  </si>
  <si>
    <t xml:space="preserve">Piackutatás és adatelemzés </t>
  </si>
  <si>
    <t>11.</t>
  </si>
  <si>
    <t>GKESU2GFNF</t>
  </si>
  <si>
    <t>Startup projektek gazdasági támogatása</t>
  </si>
  <si>
    <t>12.</t>
  </si>
  <si>
    <t>GKEPA1GFNF</t>
  </si>
  <si>
    <t>Pénzügyek alapjai</t>
  </si>
  <si>
    <t>13.</t>
  </si>
  <si>
    <t>GKEVP2GFNF</t>
  </si>
  <si>
    <t>Vállalkozások pénzügyei</t>
  </si>
  <si>
    <t>14.</t>
  </si>
  <si>
    <t>GUEMA1GFNF</t>
  </si>
  <si>
    <t>Marketing alapjai</t>
  </si>
  <si>
    <t>15.</t>
  </si>
  <si>
    <t>GMESA1GFNF</t>
  </si>
  <si>
    <t>Számvitel alapjai</t>
  </si>
  <si>
    <t>16.</t>
  </si>
  <si>
    <t>GKEPM2GFNF</t>
  </si>
  <si>
    <t>Projektmenedzsment</t>
  </si>
  <si>
    <t>17.</t>
  </si>
  <si>
    <t>GUEVV2GFNF</t>
  </si>
  <si>
    <t>Válság- és változásmenedzsment</t>
  </si>
  <si>
    <t>18.</t>
  </si>
  <si>
    <t>GMXHR1GFNF</t>
  </si>
  <si>
    <t>HR menedzsment és vezetési technikák</t>
  </si>
  <si>
    <t>19.</t>
  </si>
  <si>
    <t>GUEFM2GFNF</t>
  </si>
  <si>
    <t xml:space="preserve">Fogyasztói magatartás és szervezeti piacok </t>
  </si>
  <si>
    <t>20.</t>
  </si>
  <si>
    <t>GKEKO1GFNF</t>
  </si>
  <si>
    <t>Környezetgazdaságtan</t>
  </si>
  <si>
    <t>21.</t>
  </si>
  <si>
    <t>GKEDM1GFNF</t>
  </si>
  <si>
    <t>Döntéselmélet és módszertan</t>
  </si>
  <si>
    <t>22.</t>
  </si>
  <si>
    <t>GMETM1GFNF</t>
  </si>
  <si>
    <t>Termelésmenedzsment</t>
  </si>
  <si>
    <t>23.</t>
  </si>
  <si>
    <t>GUEIM1GFNF</t>
  </si>
  <si>
    <t>Integrált marketingkommunikáció</t>
  </si>
  <si>
    <t>C/2 Gyakorlati félév</t>
  </si>
  <si>
    <t>24.</t>
  </si>
  <si>
    <t>GKGSG2GFNF</t>
  </si>
  <si>
    <t>Szakmai gyakorlat</t>
  </si>
  <si>
    <t>Kritérium tárgyak</t>
  </si>
  <si>
    <t>25.</t>
  </si>
  <si>
    <t>GDIPAT1BNF</t>
  </si>
  <si>
    <t>Patronálás</t>
  </si>
  <si>
    <t>a</t>
  </si>
  <si>
    <t>Összesen</t>
  </si>
  <si>
    <t>aláírás (a)</t>
  </si>
  <si>
    <t>vizsga (v)</t>
  </si>
  <si>
    <t>Féléviközi teljesítmény (é)</t>
  </si>
  <si>
    <t>Összes követelmény</t>
  </si>
  <si>
    <t>Záróvizsga:</t>
  </si>
  <si>
    <t>e</t>
  </si>
  <si>
    <t>gy</t>
  </si>
  <si>
    <t>Komplex szakmai ismeretek (1)</t>
  </si>
  <si>
    <t>Projektmenedzsment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</si>
</sst>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/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12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/>
    <xf numFmtId="0" fontId="6" fillId="0" borderId="24" xfId="0" applyFont="1" applyBorder="1"/>
    <xf numFmtId="0" fontId="7" fillId="0" borderId="3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53" xfId="0" applyFont="1" applyBorder="1"/>
    <xf numFmtId="0" fontId="6" fillId="0" borderId="63" xfId="0" applyFont="1" applyBorder="1"/>
    <xf numFmtId="0" fontId="7" fillId="0" borderId="3" xfId="0" applyFont="1" applyBorder="1" applyAlignment="1">
      <alignment horizontal="left"/>
    </xf>
    <xf numFmtId="0" fontId="7" fillId="0" borderId="4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6" xfId="0" applyFont="1" applyBorder="1"/>
    <xf numFmtId="0" fontId="7" fillId="0" borderId="18" xfId="0" applyFont="1" applyBorder="1"/>
    <xf numFmtId="0" fontId="6" fillId="0" borderId="19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/>
    <xf numFmtId="0" fontId="6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5" xfId="0" applyFont="1" applyBorder="1"/>
    <xf numFmtId="0" fontId="6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2" borderId="79" xfId="0" applyFont="1" applyFill="1" applyBorder="1" applyAlignment="1">
      <alignment horizontal="left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7" fillId="2" borderId="81" xfId="0" applyFont="1" applyFill="1" applyBorder="1"/>
    <xf numFmtId="0" fontId="6" fillId="2" borderId="8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5" fillId="2" borderId="8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/>
    </xf>
    <xf numFmtId="0" fontId="7" fillId="3" borderId="6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6" fillId="2" borderId="35" xfId="0" applyFont="1" applyFill="1" applyBorder="1"/>
    <xf numFmtId="0" fontId="6" fillId="2" borderId="24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 wrapText="1"/>
    </xf>
    <xf numFmtId="0" fontId="5" fillId="2" borderId="8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0" xfId="0" applyFill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86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81" xfId="0" applyFont="1" applyFill="1" applyBorder="1" applyAlignment="1">
      <alignment horizontal="center"/>
    </xf>
    <xf numFmtId="0" fontId="7" fillId="2" borderId="24" xfId="0" applyFont="1" applyFill="1" applyBorder="1"/>
    <xf numFmtId="0" fontId="6" fillId="2" borderId="24" xfId="0" applyFont="1" applyFill="1" applyBorder="1"/>
    <xf numFmtId="0" fontId="6" fillId="2" borderId="5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9" fillId="2" borderId="0" xfId="0" applyFont="1" applyFill="1"/>
    <xf numFmtId="0" fontId="6" fillId="2" borderId="2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" fillId="2" borderId="0" xfId="0" applyFont="1" applyFill="1"/>
    <xf numFmtId="0" fontId="6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53" xfId="0" applyFont="1" applyFill="1" applyBorder="1"/>
    <xf numFmtId="0" fontId="6" fillId="2" borderId="53" xfId="0" applyFont="1" applyFill="1" applyBorder="1"/>
    <xf numFmtId="0" fontId="5" fillId="2" borderId="55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7" fillId="2" borderId="41" xfId="0" applyFont="1" applyFill="1" applyBorder="1" applyAlignment="1">
      <alignment horizontal="center"/>
    </xf>
    <xf numFmtId="0" fontId="7" fillId="2" borderId="63" xfId="0" applyFont="1" applyFill="1" applyBorder="1"/>
    <xf numFmtId="0" fontId="6" fillId="2" borderId="63" xfId="0" applyFont="1" applyFill="1" applyBorder="1"/>
    <xf numFmtId="0" fontId="5" fillId="2" borderId="69" xfId="0" applyFont="1" applyFill="1" applyBorder="1" applyAlignment="1">
      <alignment horizontal="center"/>
    </xf>
    <xf numFmtId="0" fontId="5" fillId="2" borderId="84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6" fillId="2" borderId="70" xfId="0" applyFont="1" applyFill="1" applyBorder="1" applyAlignment="1">
      <alignment horizontal="center"/>
    </xf>
    <xf numFmtId="0" fontId="5" fillId="2" borderId="85" xfId="0" applyFont="1" applyFill="1" applyBorder="1" applyAlignment="1">
      <alignment horizontal="center"/>
    </xf>
    <xf numFmtId="0" fontId="5" fillId="2" borderId="71" xfId="0" applyFont="1" applyFill="1" applyBorder="1" applyAlignment="1">
      <alignment horizontal="center"/>
    </xf>
    <xf numFmtId="0" fontId="7" fillId="2" borderId="23" xfId="0" applyFont="1" applyFill="1" applyBorder="1"/>
    <xf numFmtId="0" fontId="6" fillId="2" borderId="45" xfId="0" applyFont="1" applyFill="1" applyBorder="1"/>
    <xf numFmtId="0" fontId="5" fillId="2" borderId="3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left"/>
    </xf>
    <xf numFmtId="0" fontId="7" fillId="2" borderId="6" xfId="0" applyFont="1" applyFill="1" applyBorder="1"/>
    <xf numFmtId="0" fontId="6" fillId="2" borderId="0" xfId="0" applyFont="1" applyFill="1" applyAlignment="1">
      <alignment horizontal="left"/>
    </xf>
    <xf numFmtId="0" fontId="7" fillId="0" borderId="87" xfId="0" applyFont="1" applyBorder="1"/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7" fillId="0" borderId="81" xfId="0" applyFont="1" applyBorder="1" applyAlignment="1">
      <alignment vertical="center"/>
    </xf>
    <xf numFmtId="0" fontId="6" fillId="0" borderId="80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7" fillId="0" borderId="88" xfId="0" applyFont="1" applyBorder="1" applyAlignment="1">
      <alignment vertical="center"/>
    </xf>
    <xf numFmtId="0" fontId="6" fillId="0" borderId="89" xfId="0" applyFont="1" applyBorder="1"/>
    <xf numFmtId="0" fontId="6" fillId="0" borderId="90" xfId="0" applyFont="1" applyBorder="1" applyAlignment="1">
      <alignment wrapText="1"/>
    </xf>
    <xf numFmtId="0" fontId="6" fillId="0" borderId="91" xfId="0" applyFont="1" applyBorder="1"/>
    <xf numFmtId="0" fontId="8" fillId="0" borderId="88" xfId="0" applyFont="1" applyBorder="1" applyAlignment="1">
      <alignment vertical="center"/>
    </xf>
    <xf numFmtId="0" fontId="6" fillId="0" borderId="88" xfId="0" applyFont="1" applyBorder="1"/>
    <xf numFmtId="0" fontId="6" fillId="0" borderId="92" xfId="0" applyFont="1" applyBorder="1"/>
    <xf numFmtId="0" fontId="6" fillId="0" borderId="93" xfId="0" applyFont="1" applyBorder="1" applyAlignment="1">
      <alignment vertical="center"/>
    </xf>
    <xf numFmtId="0" fontId="6" fillId="0" borderId="94" xfId="0" applyFont="1" applyBorder="1" applyAlignment="1">
      <alignment vertical="center"/>
    </xf>
    <xf numFmtId="0" fontId="7" fillId="0" borderId="94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6" fillId="0" borderId="2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63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8"/>
  <sheetViews>
    <sheetView tabSelected="1" view="pageBreakPreview" topLeftCell="A39" zoomScale="55" zoomScaleNormal="80" zoomScaleSheetLayoutView="55" workbookViewId="0">
      <selection activeCell="C55" sqref="C55"/>
    </sheetView>
  </sheetViews>
  <sheetFormatPr defaultColWidth="9.140625" defaultRowHeight="12.75"/>
  <cols>
    <col min="1" max="1" width="5.5703125" style="3" customWidth="1"/>
    <col min="2" max="2" width="12.7109375" style="1" customWidth="1"/>
    <col min="3" max="3" width="43.42578125" style="1" customWidth="1"/>
    <col min="4" max="4" width="7.42578125" style="3" customWidth="1"/>
    <col min="5" max="5" width="8" style="81" bestFit="1" customWidth="1"/>
    <col min="6" max="6" width="5.42578125" style="81" bestFit="1" customWidth="1"/>
    <col min="7" max="26" width="4.140625" style="1" customWidth="1"/>
    <col min="27" max="27" width="27.7109375" style="4" customWidth="1"/>
    <col min="28" max="16384" width="9.140625" style="1"/>
  </cols>
  <sheetData>
    <row r="1" spans="1:27">
      <c r="A1" s="20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27">
      <c r="A2" s="20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18">
      <c r="A3" s="225" t="s">
        <v>0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</row>
    <row r="4" spans="1:27" ht="15">
      <c r="A4" s="226" t="s">
        <v>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</row>
    <row r="5" spans="1:27" ht="15" customHeight="1">
      <c r="A5" s="227" t="s">
        <v>2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</row>
    <row r="6" spans="1:27" ht="13.5" thickBot="1">
      <c r="A6" s="228" t="s">
        <v>3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</row>
    <row r="7" spans="1:27" ht="13.5" thickBot="1">
      <c r="A7" s="229"/>
      <c r="B7" s="229" t="s">
        <v>4</v>
      </c>
      <c r="C7" s="231" t="s">
        <v>5</v>
      </c>
      <c r="D7" s="233" t="s">
        <v>6</v>
      </c>
      <c r="E7" s="236" t="s">
        <v>7</v>
      </c>
      <c r="F7" s="237"/>
      <c r="G7" s="238" t="s">
        <v>8</v>
      </c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14" t="s">
        <v>9</v>
      </c>
    </row>
    <row r="8" spans="1:27" ht="13.5" thickBot="1">
      <c r="A8" s="230"/>
      <c r="B8" s="230"/>
      <c r="C8" s="232"/>
      <c r="D8" s="234"/>
      <c r="E8" s="217" t="s">
        <v>10</v>
      </c>
      <c r="F8" s="219" t="s">
        <v>11</v>
      </c>
      <c r="G8" s="8"/>
      <c r="H8" s="8"/>
      <c r="I8" s="9" t="s">
        <v>12</v>
      </c>
      <c r="J8" s="10"/>
      <c r="K8" s="11"/>
      <c r="L8" s="12"/>
      <c r="M8" s="13"/>
      <c r="N8" s="14" t="s">
        <v>13</v>
      </c>
      <c r="O8" s="15"/>
      <c r="P8" s="16"/>
      <c r="Q8" s="8"/>
      <c r="R8" s="8"/>
      <c r="S8" s="9" t="s">
        <v>14</v>
      </c>
      <c r="T8" s="10"/>
      <c r="U8" s="11"/>
      <c r="V8" s="12"/>
      <c r="W8" s="13"/>
      <c r="X8" s="14" t="s">
        <v>15</v>
      </c>
      <c r="Y8" s="15"/>
      <c r="Z8" s="16"/>
      <c r="AA8" s="215"/>
    </row>
    <row r="9" spans="1:27" ht="13.5" thickBot="1">
      <c r="A9" s="230"/>
      <c r="B9" s="230"/>
      <c r="C9" s="232"/>
      <c r="D9" s="235"/>
      <c r="E9" s="218"/>
      <c r="F9" s="220"/>
      <c r="G9" s="17" t="s">
        <v>16</v>
      </c>
      <c r="H9" s="17" t="s">
        <v>17</v>
      </c>
      <c r="I9" s="18" t="s">
        <v>18</v>
      </c>
      <c r="J9" s="18" t="s">
        <v>19</v>
      </c>
      <c r="K9" s="134" t="s">
        <v>20</v>
      </c>
      <c r="L9" s="19" t="s">
        <v>16</v>
      </c>
      <c r="M9" s="17" t="s">
        <v>17</v>
      </c>
      <c r="N9" s="18" t="s">
        <v>18</v>
      </c>
      <c r="O9" s="18" t="s">
        <v>19</v>
      </c>
      <c r="P9" s="133" t="s">
        <v>20</v>
      </c>
      <c r="Q9" s="17" t="s">
        <v>16</v>
      </c>
      <c r="R9" s="17" t="s">
        <v>17</v>
      </c>
      <c r="S9" s="18" t="s">
        <v>18</v>
      </c>
      <c r="T9" s="18" t="s">
        <v>19</v>
      </c>
      <c r="U9" s="134" t="s">
        <v>20</v>
      </c>
      <c r="V9" s="19" t="s">
        <v>16</v>
      </c>
      <c r="W9" s="17" t="s">
        <v>17</v>
      </c>
      <c r="X9" s="18" t="s">
        <v>18</v>
      </c>
      <c r="Y9" s="18" t="s">
        <v>19</v>
      </c>
      <c r="Z9" s="133" t="s">
        <v>20</v>
      </c>
      <c r="AA9" s="216"/>
    </row>
    <row r="10" spans="1:27" ht="15" customHeight="1" thickBot="1">
      <c r="A10" s="123" t="s">
        <v>21</v>
      </c>
      <c r="B10" s="221" t="s">
        <v>22</v>
      </c>
      <c r="C10" s="222"/>
      <c r="D10" s="116"/>
      <c r="E10" s="114">
        <f t="shared" ref="E10:Z10" si="0">SUM(E11:E14)</f>
        <v>10</v>
      </c>
      <c r="F10" s="114">
        <f t="shared" si="0"/>
        <v>12</v>
      </c>
      <c r="G10" s="114">
        <f t="shared" si="0"/>
        <v>1</v>
      </c>
      <c r="H10" s="114">
        <f t="shared" si="0"/>
        <v>4</v>
      </c>
      <c r="I10" s="114">
        <f t="shared" si="0"/>
        <v>0</v>
      </c>
      <c r="J10" s="114">
        <f t="shared" si="0"/>
        <v>0</v>
      </c>
      <c r="K10" s="114">
        <f t="shared" si="0"/>
        <v>6</v>
      </c>
      <c r="L10" s="114">
        <f t="shared" si="0"/>
        <v>0</v>
      </c>
      <c r="M10" s="114">
        <f t="shared" si="0"/>
        <v>2</v>
      </c>
      <c r="N10" s="114">
        <f t="shared" si="0"/>
        <v>0</v>
      </c>
      <c r="O10" s="114">
        <f t="shared" si="0"/>
        <v>0</v>
      </c>
      <c r="P10" s="114">
        <f t="shared" si="0"/>
        <v>3</v>
      </c>
      <c r="Q10" s="114">
        <f t="shared" si="0"/>
        <v>2</v>
      </c>
      <c r="R10" s="114">
        <f t="shared" si="0"/>
        <v>1</v>
      </c>
      <c r="S10" s="114">
        <f t="shared" si="0"/>
        <v>0</v>
      </c>
      <c r="T10" s="114">
        <f t="shared" si="0"/>
        <v>0</v>
      </c>
      <c r="U10" s="114">
        <f t="shared" si="0"/>
        <v>3</v>
      </c>
      <c r="V10" s="114">
        <f t="shared" si="0"/>
        <v>0</v>
      </c>
      <c r="W10" s="114">
        <f t="shared" si="0"/>
        <v>0</v>
      </c>
      <c r="X10" s="114">
        <f t="shared" si="0"/>
        <v>0</v>
      </c>
      <c r="Y10" s="114">
        <f t="shared" si="0"/>
        <v>0</v>
      </c>
      <c r="Z10" s="114">
        <f t="shared" si="0"/>
        <v>0</v>
      </c>
      <c r="AA10" s="114"/>
    </row>
    <row r="11" spans="1:27" s="156" customFormat="1" ht="15" customHeight="1">
      <c r="A11" s="135" t="s">
        <v>12</v>
      </c>
      <c r="B11" s="149" t="s">
        <v>23</v>
      </c>
      <c r="C11" s="150" t="s">
        <v>24</v>
      </c>
      <c r="D11" s="151"/>
      <c r="E11" s="152">
        <f>G11+H11+I11+L11+M11+N11+Q11+R11+S11+V11+W11+X11</f>
        <v>3</v>
      </c>
      <c r="F11" s="147">
        <v>3</v>
      </c>
      <c r="G11" s="107"/>
      <c r="H11" s="107"/>
      <c r="I11" s="107"/>
      <c r="J11" s="107"/>
      <c r="K11" s="147"/>
      <c r="L11" s="153"/>
      <c r="M11" s="107"/>
      <c r="N11" s="107"/>
      <c r="O11" s="107"/>
      <c r="P11" s="147"/>
      <c r="Q11" s="153">
        <v>2</v>
      </c>
      <c r="R11" s="107">
        <v>1</v>
      </c>
      <c r="S11" s="107">
        <v>0</v>
      </c>
      <c r="T11" s="107" t="s">
        <v>25</v>
      </c>
      <c r="U11" s="147">
        <v>3</v>
      </c>
      <c r="V11" s="107"/>
      <c r="W11" s="107"/>
      <c r="X11" s="107"/>
      <c r="Y11" s="107"/>
      <c r="Z11" s="154"/>
      <c r="AA11" s="155"/>
    </row>
    <row r="12" spans="1:27" s="159" customFormat="1" ht="15" customHeight="1">
      <c r="A12" s="135" t="s">
        <v>13</v>
      </c>
      <c r="B12" s="149" t="s">
        <v>26</v>
      </c>
      <c r="C12" s="150" t="s">
        <v>27</v>
      </c>
      <c r="D12" s="157"/>
      <c r="E12" s="152">
        <v>2</v>
      </c>
      <c r="F12" s="147">
        <f t="shared" ref="F12:F13" si="1">K12+P12+U12+Z12</f>
        <v>3</v>
      </c>
      <c r="G12" s="109"/>
      <c r="H12" s="109"/>
      <c r="I12" s="109"/>
      <c r="J12" s="109"/>
      <c r="K12" s="147"/>
      <c r="L12" s="107">
        <v>0</v>
      </c>
      <c r="M12" s="107">
        <v>2</v>
      </c>
      <c r="N12" s="107">
        <v>0</v>
      </c>
      <c r="O12" s="107" t="s">
        <v>25</v>
      </c>
      <c r="P12" s="147">
        <v>3</v>
      </c>
      <c r="Q12" s="153"/>
      <c r="R12" s="107"/>
      <c r="S12" s="107"/>
      <c r="T12" s="107"/>
      <c r="U12" s="147"/>
      <c r="V12" s="107"/>
      <c r="W12" s="107"/>
      <c r="X12" s="107"/>
      <c r="Y12" s="107"/>
      <c r="Z12" s="154"/>
      <c r="AA12" s="158"/>
    </row>
    <row r="13" spans="1:27" s="159" customFormat="1" ht="15" customHeight="1">
      <c r="A13" s="135" t="s">
        <v>14</v>
      </c>
      <c r="B13" s="149" t="s">
        <v>28</v>
      </c>
      <c r="C13" s="150" t="s">
        <v>29</v>
      </c>
      <c r="D13" s="157"/>
      <c r="E13" s="152">
        <f>G13+H13+I13+L13+M13+N13+Q13+R13+S13+V13+W13+X13</f>
        <v>2</v>
      </c>
      <c r="F13" s="147">
        <f t="shared" si="1"/>
        <v>3</v>
      </c>
      <c r="G13" s="107">
        <v>0</v>
      </c>
      <c r="H13" s="107">
        <v>2</v>
      </c>
      <c r="I13" s="107">
        <v>0</v>
      </c>
      <c r="J13" s="107" t="s">
        <v>25</v>
      </c>
      <c r="K13" s="147">
        <v>3</v>
      </c>
      <c r="L13" s="160"/>
      <c r="M13" s="109"/>
      <c r="N13" s="109"/>
      <c r="O13" s="109"/>
      <c r="P13" s="161"/>
      <c r="Q13" s="107"/>
      <c r="R13" s="107"/>
      <c r="S13" s="107"/>
      <c r="T13" s="107"/>
      <c r="U13" s="147"/>
      <c r="V13" s="107"/>
      <c r="W13" s="107"/>
      <c r="X13" s="107"/>
      <c r="Y13" s="107"/>
      <c r="Z13" s="154"/>
      <c r="AA13" s="158"/>
    </row>
    <row r="14" spans="1:27" s="159" customFormat="1" ht="15" customHeight="1" thickBot="1">
      <c r="A14" s="135" t="s">
        <v>15</v>
      </c>
      <c r="B14" s="149" t="s">
        <v>30</v>
      </c>
      <c r="C14" s="150" t="s">
        <v>31</v>
      </c>
      <c r="D14" s="162"/>
      <c r="E14" s="152">
        <f>G14+H14+I14+L14+M14+N14+Q14+R14+S14+V14+W14+X14</f>
        <v>3</v>
      </c>
      <c r="F14" s="147">
        <v>3</v>
      </c>
      <c r="G14" s="107">
        <v>1</v>
      </c>
      <c r="H14" s="107">
        <v>2</v>
      </c>
      <c r="I14" s="107">
        <v>0</v>
      </c>
      <c r="J14" s="107" t="s">
        <v>25</v>
      </c>
      <c r="K14" s="147">
        <v>3</v>
      </c>
      <c r="L14" s="107"/>
      <c r="M14" s="107"/>
      <c r="N14" s="107"/>
      <c r="O14" s="107"/>
      <c r="P14" s="147"/>
      <c r="Q14" s="160"/>
      <c r="R14" s="107"/>
      <c r="S14" s="107"/>
      <c r="T14" s="107"/>
      <c r="U14" s="163"/>
      <c r="V14" s="160"/>
      <c r="W14" s="107"/>
      <c r="X14" s="107"/>
      <c r="Y14" s="107"/>
      <c r="Z14" s="154"/>
      <c r="AA14" s="158"/>
    </row>
    <row r="15" spans="1:27" ht="15" customHeight="1" thickBot="1">
      <c r="A15" s="115" t="s">
        <v>32</v>
      </c>
      <c r="B15" s="221" t="s">
        <v>33</v>
      </c>
      <c r="C15" s="222"/>
      <c r="D15" s="115"/>
      <c r="E15" s="117">
        <f>SUM(E16:E20)</f>
        <v>19</v>
      </c>
      <c r="F15" s="118">
        <f>SUM(F16:F20)</f>
        <v>21</v>
      </c>
      <c r="G15" s="119">
        <f>SUM(G16:G20)</f>
        <v>5</v>
      </c>
      <c r="H15" s="120">
        <f>SUM(H16:H20)</f>
        <v>6</v>
      </c>
      <c r="I15" s="120">
        <f>SUM(I16:I20)</f>
        <v>0</v>
      </c>
      <c r="J15" s="120"/>
      <c r="K15" s="121">
        <f>SUM(K16:K20)</f>
        <v>13</v>
      </c>
      <c r="L15" s="119">
        <f>SUM(L16:L20)</f>
        <v>4</v>
      </c>
      <c r="M15" s="120">
        <f>SUM(M16:M20)</f>
        <v>2</v>
      </c>
      <c r="N15" s="120">
        <f>SUM(N16:N20)</f>
        <v>2</v>
      </c>
      <c r="O15" s="120"/>
      <c r="P15" s="122">
        <f>SUM(P16:P20)</f>
        <v>8</v>
      </c>
      <c r="Q15" s="120">
        <f>SUM(Q16:Q20)</f>
        <v>0</v>
      </c>
      <c r="R15" s="120">
        <f>SUM(R16:R20)</f>
        <v>0</v>
      </c>
      <c r="S15" s="120">
        <f>SUM(S16:S20)</f>
        <v>0</v>
      </c>
      <c r="T15" s="120"/>
      <c r="U15" s="121">
        <f>SUM(U16:U20)</f>
        <v>0</v>
      </c>
      <c r="V15" s="119">
        <f>SUM(V16:V20)</f>
        <v>0</v>
      </c>
      <c r="W15" s="120">
        <f>SUM(W16:W20)</f>
        <v>0</v>
      </c>
      <c r="X15" s="120">
        <f>SUM(X16:X20)</f>
        <v>0</v>
      </c>
      <c r="Y15" s="120"/>
      <c r="Z15" s="122">
        <f>SUM(Z16:Z20)</f>
        <v>0</v>
      </c>
      <c r="AA15" s="114"/>
    </row>
    <row r="16" spans="1:27" s="159" customFormat="1" ht="15" customHeight="1">
      <c r="A16" s="164" t="s">
        <v>34</v>
      </c>
      <c r="B16" s="165" t="s">
        <v>35</v>
      </c>
      <c r="C16" s="166" t="s">
        <v>36</v>
      </c>
      <c r="D16" s="151" t="s">
        <v>37</v>
      </c>
      <c r="E16" s="167">
        <f t="shared" ref="E16:E20" si="2">G16+H16+I16+L16+M16+N16+Q16+R16+S16+V16+W16+X16</f>
        <v>2</v>
      </c>
      <c r="F16" s="147">
        <f t="shared" ref="F16:F20" si="3">K16+P16+U16+Z16</f>
        <v>3</v>
      </c>
      <c r="G16" s="168">
        <v>1</v>
      </c>
      <c r="H16" s="168">
        <v>1</v>
      </c>
      <c r="I16" s="168">
        <v>0</v>
      </c>
      <c r="J16" s="168" t="s">
        <v>38</v>
      </c>
      <c r="K16" s="169">
        <v>3</v>
      </c>
      <c r="L16" s="170"/>
      <c r="M16" s="168"/>
      <c r="N16" s="168"/>
      <c r="O16" s="168"/>
      <c r="P16" s="169"/>
      <c r="Q16" s="170"/>
      <c r="R16" s="168"/>
      <c r="S16" s="168"/>
      <c r="T16" s="168"/>
      <c r="U16" s="169"/>
      <c r="V16" s="168"/>
      <c r="W16" s="168"/>
      <c r="X16" s="168"/>
      <c r="Y16" s="168"/>
      <c r="Z16" s="154"/>
      <c r="AA16" s="171"/>
    </row>
    <row r="17" spans="1:249" s="159" customFormat="1" ht="15" customHeight="1">
      <c r="A17" s="135" t="s">
        <v>39</v>
      </c>
      <c r="B17" s="149" t="s">
        <v>40</v>
      </c>
      <c r="C17" s="150" t="s">
        <v>41</v>
      </c>
      <c r="D17" s="157" t="s">
        <v>42</v>
      </c>
      <c r="E17" s="152">
        <f t="shared" si="2"/>
        <v>4</v>
      </c>
      <c r="F17" s="147">
        <f t="shared" si="3"/>
        <v>4</v>
      </c>
      <c r="G17" s="107"/>
      <c r="H17" s="107"/>
      <c r="I17" s="107"/>
      <c r="J17" s="107"/>
      <c r="K17" s="147"/>
      <c r="L17" s="190">
        <v>2</v>
      </c>
      <c r="M17" s="191">
        <v>0</v>
      </c>
      <c r="N17" s="191">
        <v>2</v>
      </c>
      <c r="O17" s="109" t="s">
        <v>38</v>
      </c>
      <c r="P17" s="161">
        <v>4</v>
      </c>
      <c r="Q17" s="153"/>
      <c r="R17" s="107"/>
      <c r="S17" s="107"/>
      <c r="T17" s="107"/>
      <c r="U17" s="147"/>
      <c r="V17" s="107"/>
      <c r="W17" s="107"/>
      <c r="X17" s="107"/>
      <c r="Y17" s="107"/>
      <c r="Z17" s="154"/>
      <c r="AA17" s="158"/>
    </row>
    <row r="18" spans="1:249" s="159" customFormat="1" ht="15" customHeight="1">
      <c r="A18" s="135" t="s">
        <v>43</v>
      </c>
      <c r="B18" s="149" t="s">
        <v>44</v>
      </c>
      <c r="C18" s="150" t="s">
        <v>45</v>
      </c>
      <c r="D18" s="157" t="s">
        <v>42</v>
      </c>
      <c r="E18" s="152">
        <f t="shared" si="2"/>
        <v>4</v>
      </c>
      <c r="F18" s="147">
        <f t="shared" si="3"/>
        <v>4</v>
      </c>
      <c r="G18" s="107"/>
      <c r="H18" s="107"/>
      <c r="I18" s="107"/>
      <c r="J18" s="107"/>
      <c r="K18" s="147"/>
      <c r="L18" s="160">
        <v>2</v>
      </c>
      <c r="M18" s="109">
        <v>2</v>
      </c>
      <c r="N18" s="109">
        <v>0</v>
      </c>
      <c r="O18" s="109" t="s">
        <v>25</v>
      </c>
      <c r="P18" s="161">
        <v>4</v>
      </c>
      <c r="Q18" s="107"/>
      <c r="R18" s="107"/>
      <c r="S18" s="107"/>
      <c r="T18" s="107"/>
      <c r="U18" s="147"/>
      <c r="V18" s="107"/>
      <c r="W18" s="107"/>
      <c r="X18" s="107"/>
      <c r="Y18" s="107"/>
      <c r="Z18" s="154"/>
      <c r="AA18" s="172"/>
    </row>
    <row r="19" spans="1:249" s="159" customFormat="1" ht="15" customHeight="1">
      <c r="A19" s="135" t="s">
        <v>46</v>
      </c>
      <c r="B19" s="149" t="s">
        <v>47</v>
      </c>
      <c r="C19" s="150" t="s">
        <v>48</v>
      </c>
      <c r="D19" s="157"/>
      <c r="E19" s="152">
        <v>4</v>
      </c>
      <c r="F19" s="147">
        <v>5</v>
      </c>
      <c r="G19" s="107">
        <v>2</v>
      </c>
      <c r="H19" s="107">
        <v>2</v>
      </c>
      <c r="I19" s="107">
        <v>0</v>
      </c>
      <c r="J19" s="107" t="s">
        <v>25</v>
      </c>
      <c r="K19" s="147">
        <v>5</v>
      </c>
      <c r="L19" s="107"/>
      <c r="M19" s="107"/>
      <c r="N19" s="107"/>
      <c r="O19" s="107"/>
      <c r="P19" s="107"/>
      <c r="Q19" s="160"/>
      <c r="R19" s="107"/>
      <c r="S19" s="107"/>
      <c r="T19" s="107"/>
      <c r="U19" s="163"/>
      <c r="V19" s="160"/>
      <c r="W19" s="107"/>
      <c r="X19" s="107"/>
      <c r="Y19" s="107"/>
      <c r="Z19" s="154"/>
      <c r="AA19" s="158"/>
    </row>
    <row r="20" spans="1:249" s="159" customFormat="1" ht="15" customHeight="1" thickBot="1">
      <c r="A20" s="173" t="s">
        <v>49</v>
      </c>
      <c r="B20" s="174" t="s">
        <v>50</v>
      </c>
      <c r="C20" s="175" t="s">
        <v>51</v>
      </c>
      <c r="D20" s="162"/>
      <c r="E20" s="176">
        <f t="shared" si="2"/>
        <v>5</v>
      </c>
      <c r="F20" s="177">
        <f t="shared" si="3"/>
        <v>5</v>
      </c>
      <c r="G20" s="178">
        <v>2</v>
      </c>
      <c r="H20" s="178">
        <v>3</v>
      </c>
      <c r="I20" s="178">
        <v>0</v>
      </c>
      <c r="J20" s="178" t="s">
        <v>38</v>
      </c>
      <c r="K20" s="179">
        <v>5</v>
      </c>
      <c r="L20" s="180"/>
      <c r="M20" s="178"/>
      <c r="N20" s="178"/>
      <c r="O20" s="178"/>
      <c r="P20" s="179"/>
      <c r="Q20" s="180"/>
      <c r="R20" s="178"/>
      <c r="S20" s="178"/>
      <c r="T20" s="178"/>
      <c r="U20" s="179"/>
      <c r="V20" s="178"/>
      <c r="W20" s="178"/>
      <c r="X20" s="178"/>
      <c r="Y20" s="178"/>
      <c r="Z20" s="181"/>
      <c r="AA20" s="158"/>
    </row>
    <row r="21" spans="1:249" ht="15" customHeight="1" thickBot="1">
      <c r="A21" s="112" t="s">
        <v>52</v>
      </c>
      <c r="B21" s="223" t="s">
        <v>53</v>
      </c>
      <c r="C21" s="224"/>
      <c r="D21" s="115"/>
      <c r="E21" s="113">
        <f t="shared" ref="E21:Z21" si="4">E22+E37</f>
        <v>90</v>
      </c>
      <c r="F21" s="113">
        <f t="shared" si="4"/>
        <v>87</v>
      </c>
      <c r="G21" s="113">
        <f t="shared" si="4"/>
        <v>6</v>
      </c>
      <c r="H21" s="113">
        <f t="shared" si="4"/>
        <v>5</v>
      </c>
      <c r="I21" s="113">
        <f t="shared" si="4"/>
        <v>0</v>
      </c>
      <c r="J21" s="113">
        <f t="shared" si="4"/>
        <v>0</v>
      </c>
      <c r="K21" s="113">
        <f t="shared" si="4"/>
        <v>12</v>
      </c>
      <c r="L21" s="113">
        <f t="shared" si="4"/>
        <v>9</v>
      </c>
      <c r="M21" s="113">
        <f t="shared" si="4"/>
        <v>10</v>
      </c>
      <c r="N21" s="113">
        <f t="shared" si="4"/>
        <v>0</v>
      </c>
      <c r="O21" s="113">
        <f t="shared" si="4"/>
        <v>0</v>
      </c>
      <c r="P21" s="113">
        <f t="shared" si="4"/>
        <v>21</v>
      </c>
      <c r="Q21" s="113">
        <f t="shared" si="4"/>
        <v>10</v>
      </c>
      <c r="R21" s="113">
        <f t="shared" si="4"/>
        <v>9</v>
      </c>
      <c r="S21" s="113">
        <f t="shared" si="4"/>
        <v>1</v>
      </c>
      <c r="T21" s="113">
        <f t="shared" si="4"/>
        <v>0</v>
      </c>
      <c r="U21" s="113">
        <f t="shared" si="4"/>
        <v>24</v>
      </c>
      <c r="V21" s="113">
        <f t="shared" si="4"/>
        <v>0</v>
      </c>
      <c r="W21" s="113">
        <f t="shared" si="4"/>
        <v>0</v>
      </c>
      <c r="X21" s="113">
        <f t="shared" si="4"/>
        <v>0</v>
      </c>
      <c r="Y21" s="113">
        <f t="shared" si="4"/>
        <v>0</v>
      </c>
      <c r="Z21" s="113">
        <f t="shared" si="4"/>
        <v>30</v>
      </c>
      <c r="AA21" s="114"/>
    </row>
    <row r="22" spans="1:249" ht="15" customHeight="1" thickBot="1">
      <c r="A22" s="26"/>
      <c r="B22" s="31" t="s">
        <v>54</v>
      </c>
      <c r="C22" s="31"/>
      <c r="D22" s="26"/>
      <c r="E22" s="21">
        <f t="shared" ref="E22:Z22" si="5">SUM(E23:E36)</f>
        <v>50</v>
      </c>
      <c r="F22" s="21">
        <f t="shared" si="5"/>
        <v>57</v>
      </c>
      <c r="G22" s="21">
        <f t="shared" si="5"/>
        <v>6</v>
      </c>
      <c r="H22" s="21">
        <f t="shared" si="5"/>
        <v>5</v>
      </c>
      <c r="I22" s="21">
        <f t="shared" si="5"/>
        <v>0</v>
      </c>
      <c r="J22" s="21">
        <f t="shared" si="5"/>
        <v>0</v>
      </c>
      <c r="K22" s="21">
        <f t="shared" si="5"/>
        <v>12</v>
      </c>
      <c r="L22" s="21">
        <f t="shared" si="5"/>
        <v>9</v>
      </c>
      <c r="M22" s="21">
        <f t="shared" si="5"/>
        <v>10</v>
      </c>
      <c r="N22" s="21">
        <f t="shared" si="5"/>
        <v>0</v>
      </c>
      <c r="O22" s="21">
        <f t="shared" si="5"/>
        <v>0</v>
      </c>
      <c r="P22" s="21">
        <f t="shared" si="5"/>
        <v>21</v>
      </c>
      <c r="Q22" s="21">
        <f t="shared" si="5"/>
        <v>10</v>
      </c>
      <c r="R22" s="21">
        <f t="shared" si="5"/>
        <v>9</v>
      </c>
      <c r="S22" s="21">
        <f t="shared" si="5"/>
        <v>1</v>
      </c>
      <c r="T22" s="21">
        <f t="shared" si="5"/>
        <v>0</v>
      </c>
      <c r="U22" s="21">
        <f t="shared" si="5"/>
        <v>24</v>
      </c>
      <c r="V22" s="21">
        <f t="shared" si="5"/>
        <v>0</v>
      </c>
      <c r="W22" s="21">
        <f t="shared" si="5"/>
        <v>0</v>
      </c>
      <c r="X22" s="21">
        <f t="shared" si="5"/>
        <v>0</v>
      </c>
      <c r="Y22" s="21">
        <f t="shared" si="5"/>
        <v>0</v>
      </c>
      <c r="Z22" s="21">
        <f t="shared" si="5"/>
        <v>0</v>
      </c>
      <c r="AA22" s="32"/>
    </row>
    <row r="23" spans="1:249" s="95" customFormat="1" ht="15" customHeight="1">
      <c r="A23" s="135" t="s">
        <v>55</v>
      </c>
      <c r="B23" s="92" t="s">
        <v>56</v>
      </c>
      <c r="C23" s="130" t="s">
        <v>57</v>
      </c>
      <c r="D23" s="151" t="s">
        <v>42</v>
      </c>
      <c r="E23" s="141">
        <f t="shared" ref="E23:E36" si="6">G23+H23+I23+L23+M23+N23+Q23+R23+S23+V23+W23+X23+AA23+AB23+AC23+AF23+AG23+AH23+AK23+AL23+AM23</f>
        <v>4</v>
      </c>
      <c r="F23" s="98">
        <f t="shared" ref="F23:F36" si="7">K23+P23+U23+Z23+AE23+AJ23+AO23</f>
        <v>4</v>
      </c>
      <c r="G23" s="93"/>
      <c r="H23" s="94"/>
      <c r="I23" s="94"/>
      <c r="J23" s="94"/>
      <c r="K23" s="182"/>
      <c r="L23" s="94"/>
      <c r="M23" s="94"/>
      <c r="N23" s="94"/>
      <c r="O23" s="94"/>
      <c r="P23" s="182"/>
      <c r="Q23" s="94">
        <v>2</v>
      </c>
      <c r="R23" s="94">
        <v>2</v>
      </c>
      <c r="S23" s="94">
        <v>0</v>
      </c>
      <c r="T23" s="94" t="s">
        <v>38</v>
      </c>
      <c r="U23" s="182">
        <v>4</v>
      </c>
      <c r="V23" s="103"/>
      <c r="W23" s="103"/>
      <c r="X23" s="103"/>
      <c r="Y23" s="103"/>
      <c r="Z23" s="182"/>
      <c r="AA23" s="158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59"/>
      <c r="HQ23" s="159"/>
      <c r="HR23" s="159"/>
      <c r="HS23" s="159"/>
      <c r="HT23" s="159"/>
      <c r="HU23" s="159"/>
      <c r="HV23" s="159"/>
      <c r="HW23" s="159"/>
      <c r="HX23" s="159"/>
      <c r="HY23" s="159"/>
      <c r="HZ23" s="159"/>
      <c r="IA23" s="159"/>
      <c r="IB23" s="159"/>
      <c r="IC23" s="159"/>
      <c r="ID23" s="159"/>
      <c r="IE23" s="159"/>
      <c r="IF23" s="159"/>
      <c r="IG23" s="159"/>
      <c r="IH23" s="159"/>
      <c r="II23" s="159"/>
      <c r="IJ23" s="159"/>
      <c r="IK23" s="159"/>
      <c r="IL23" s="159"/>
      <c r="IM23" s="159"/>
      <c r="IN23" s="159"/>
      <c r="IO23" s="159"/>
    </row>
    <row r="24" spans="1:249" s="137" customFormat="1" ht="15" customHeight="1">
      <c r="A24" s="135" t="s">
        <v>58</v>
      </c>
      <c r="B24" s="183" t="s">
        <v>59</v>
      </c>
      <c r="C24" s="184" t="s">
        <v>60</v>
      </c>
      <c r="D24" s="157" t="s">
        <v>42</v>
      </c>
      <c r="E24" s="185">
        <f t="shared" si="6"/>
        <v>3</v>
      </c>
      <c r="F24" s="148">
        <f t="shared" si="7"/>
        <v>4</v>
      </c>
      <c r="G24" s="108"/>
      <c r="H24" s="109"/>
      <c r="I24" s="109"/>
      <c r="J24" s="109"/>
      <c r="K24" s="182"/>
      <c r="L24" s="109"/>
      <c r="M24" s="109"/>
      <c r="N24" s="109"/>
      <c r="O24" s="109"/>
      <c r="P24" s="182"/>
      <c r="Q24" s="191">
        <v>2</v>
      </c>
      <c r="R24" s="191">
        <v>0</v>
      </c>
      <c r="S24" s="191">
        <v>1</v>
      </c>
      <c r="T24" s="191" t="s">
        <v>25</v>
      </c>
      <c r="U24" s="192">
        <v>4</v>
      </c>
      <c r="V24" s="103"/>
      <c r="W24" s="103"/>
      <c r="X24" s="103"/>
      <c r="Y24" s="103"/>
      <c r="Z24" s="182"/>
      <c r="AA24" s="158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  <c r="GA24" s="159"/>
      <c r="GB24" s="159"/>
      <c r="GC24" s="159"/>
      <c r="GD24" s="159"/>
      <c r="GE24" s="159"/>
      <c r="GF24" s="159"/>
      <c r="GG24" s="159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59"/>
      <c r="HQ24" s="159"/>
      <c r="HR24" s="159"/>
      <c r="HS24" s="159"/>
      <c r="HT24" s="159"/>
      <c r="HU24" s="159"/>
      <c r="HV24" s="159"/>
      <c r="HW24" s="159"/>
      <c r="HX24" s="159"/>
      <c r="HY24" s="159"/>
      <c r="HZ24" s="159"/>
      <c r="IA24" s="159"/>
      <c r="IB24" s="159"/>
      <c r="IC24" s="159"/>
      <c r="ID24" s="159"/>
      <c r="IE24" s="159"/>
      <c r="IF24" s="159"/>
      <c r="IG24" s="159"/>
      <c r="IH24" s="159"/>
      <c r="II24" s="159"/>
      <c r="IJ24" s="159"/>
      <c r="IK24" s="159"/>
      <c r="IL24" s="159"/>
      <c r="IM24" s="159"/>
      <c r="IN24" s="159"/>
      <c r="IO24" s="159"/>
    </row>
    <row r="25" spans="1:249" s="137" customFormat="1" ht="15" customHeight="1">
      <c r="A25" s="135" t="s">
        <v>61</v>
      </c>
      <c r="B25" s="105" t="s">
        <v>62</v>
      </c>
      <c r="C25" s="186" t="s">
        <v>63</v>
      </c>
      <c r="D25" s="157" t="s">
        <v>42</v>
      </c>
      <c r="E25" s="185">
        <f t="shared" si="6"/>
        <v>3</v>
      </c>
      <c r="F25" s="148">
        <f t="shared" si="7"/>
        <v>4</v>
      </c>
      <c r="G25" s="108">
        <v>2</v>
      </c>
      <c r="H25" s="109">
        <v>1</v>
      </c>
      <c r="I25" s="109">
        <v>0</v>
      </c>
      <c r="J25" s="109" t="s">
        <v>25</v>
      </c>
      <c r="K25" s="182">
        <v>4</v>
      </c>
      <c r="L25" s="109"/>
      <c r="M25" s="109"/>
      <c r="N25" s="109"/>
      <c r="O25" s="109"/>
      <c r="P25" s="182"/>
      <c r="Q25" s="108"/>
      <c r="R25" s="109"/>
      <c r="S25" s="109"/>
      <c r="T25" s="109"/>
      <c r="U25" s="182"/>
      <c r="V25" s="103"/>
      <c r="W25" s="103"/>
      <c r="X25" s="103"/>
      <c r="Y25" s="103"/>
      <c r="Z25" s="182"/>
      <c r="AA25" s="158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  <c r="GL25" s="159"/>
      <c r="GM25" s="159"/>
      <c r="GN25" s="159"/>
      <c r="GO25" s="159"/>
      <c r="GP25" s="159"/>
      <c r="GQ25" s="159"/>
      <c r="GR25" s="159"/>
      <c r="GS25" s="159"/>
      <c r="GT25" s="159"/>
      <c r="GU25" s="159"/>
      <c r="GV25" s="159"/>
      <c r="GW25" s="159"/>
      <c r="GX25" s="159"/>
      <c r="GY25" s="159"/>
      <c r="GZ25" s="159"/>
      <c r="HA25" s="159"/>
      <c r="HB25" s="159"/>
      <c r="HC25" s="159"/>
      <c r="HD25" s="159"/>
      <c r="HE25" s="159"/>
      <c r="HF25" s="159"/>
      <c r="HG25" s="159"/>
      <c r="HH25" s="159"/>
      <c r="HI25" s="159"/>
      <c r="HJ25" s="159"/>
      <c r="HK25" s="159"/>
      <c r="HL25" s="159"/>
      <c r="HM25" s="159"/>
      <c r="HN25" s="159"/>
      <c r="HO25" s="159"/>
      <c r="HP25" s="159"/>
      <c r="HQ25" s="159"/>
      <c r="HR25" s="159"/>
      <c r="HS25" s="159"/>
      <c r="HT25" s="159"/>
      <c r="HU25" s="159"/>
      <c r="HV25" s="159"/>
      <c r="HW25" s="159"/>
      <c r="HX25" s="159"/>
      <c r="HY25" s="159"/>
      <c r="HZ25" s="159"/>
      <c r="IA25" s="159"/>
      <c r="IB25" s="159"/>
      <c r="IC25" s="159"/>
      <c r="ID25" s="159"/>
      <c r="IE25" s="159"/>
      <c r="IF25" s="159"/>
      <c r="IG25" s="159"/>
      <c r="IH25" s="159"/>
      <c r="II25" s="159"/>
      <c r="IJ25" s="159"/>
      <c r="IK25" s="159"/>
      <c r="IL25" s="159"/>
      <c r="IM25" s="159"/>
      <c r="IN25" s="159"/>
      <c r="IO25" s="159"/>
    </row>
    <row r="26" spans="1:249" s="137" customFormat="1" ht="15" customHeight="1">
      <c r="A26" s="135" t="s">
        <v>64</v>
      </c>
      <c r="B26" s="187" t="s">
        <v>65</v>
      </c>
      <c r="C26" s="186" t="s">
        <v>66</v>
      </c>
      <c r="D26" s="157" t="s">
        <v>42</v>
      </c>
      <c r="E26" s="185">
        <v>4</v>
      </c>
      <c r="F26" s="148">
        <v>5</v>
      </c>
      <c r="G26" s="103"/>
      <c r="H26" s="103"/>
      <c r="I26" s="103"/>
      <c r="J26" s="103"/>
      <c r="K26" s="182"/>
      <c r="L26" s="103">
        <v>2</v>
      </c>
      <c r="M26" s="103">
        <v>2</v>
      </c>
      <c r="N26" s="103">
        <v>0</v>
      </c>
      <c r="O26" s="103" t="s">
        <v>38</v>
      </c>
      <c r="P26" s="182">
        <v>5</v>
      </c>
      <c r="Q26" s="103"/>
      <c r="R26" s="103"/>
      <c r="S26" s="103"/>
      <c r="T26" s="103"/>
      <c r="U26" s="182"/>
      <c r="V26" s="103"/>
      <c r="W26" s="103"/>
      <c r="X26" s="103"/>
      <c r="Y26" s="103"/>
      <c r="Z26" s="182"/>
      <c r="AA26" s="158" t="s">
        <v>63</v>
      </c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</row>
    <row r="27" spans="1:249" s="96" customFormat="1" ht="15" customHeight="1">
      <c r="A27" s="135" t="s">
        <v>67</v>
      </c>
      <c r="B27" s="92" t="s">
        <v>68</v>
      </c>
      <c r="C27" s="130" t="s">
        <v>69</v>
      </c>
      <c r="D27" s="157" t="s">
        <v>42</v>
      </c>
      <c r="E27" s="141">
        <f t="shared" si="6"/>
        <v>4</v>
      </c>
      <c r="F27" s="148">
        <f t="shared" si="7"/>
        <v>4</v>
      </c>
      <c r="G27" s="103">
        <v>2</v>
      </c>
      <c r="H27" s="103">
        <v>2</v>
      </c>
      <c r="I27" s="103">
        <v>0</v>
      </c>
      <c r="J27" s="103" t="s">
        <v>38</v>
      </c>
      <c r="K27" s="182">
        <v>4</v>
      </c>
      <c r="L27" s="103"/>
      <c r="M27" s="103"/>
      <c r="N27" s="103"/>
      <c r="O27" s="103"/>
      <c r="P27" s="182"/>
      <c r="Q27" s="103"/>
      <c r="R27" s="103"/>
      <c r="S27" s="103"/>
      <c r="T27" s="103"/>
      <c r="U27" s="182"/>
      <c r="V27" s="103"/>
      <c r="W27" s="103"/>
      <c r="X27" s="103"/>
      <c r="Y27" s="103"/>
      <c r="Z27" s="182"/>
      <c r="AA27" s="158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  <c r="GL27" s="159"/>
      <c r="GM27" s="159"/>
      <c r="GN27" s="159"/>
      <c r="GO27" s="159"/>
      <c r="GP27" s="159"/>
      <c r="GQ27" s="159"/>
      <c r="GR27" s="159"/>
      <c r="GS27" s="159"/>
      <c r="GT27" s="159"/>
      <c r="GU27" s="159"/>
      <c r="GV27" s="159"/>
      <c r="GW27" s="159"/>
      <c r="GX27" s="159"/>
      <c r="GY27" s="159"/>
      <c r="GZ27" s="159"/>
      <c r="HA27" s="159"/>
      <c r="HB27" s="159"/>
      <c r="HC27" s="159"/>
      <c r="HD27" s="159"/>
      <c r="HE27" s="159"/>
      <c r="HF27" s="159"/>
      <c r="HG27" s="159"/>
      <c r="HH27" s="159"/>
      <c r="HI27" s="159"/>
      <c r="HJ27" s="159"/>
      <c r="HK27" s="159"/>
      <c r="HL27" s="159"/>
      <c r="HM27" s="159"/>
      <c r="HN27" s="159"/>
      <c r="HO27" s="159"/>
      <c r="HP27" s="159"/>
      <c r="HQ27" s="159"/>
      <c r="HR27" s="159"/>
      <c r="HS27" s="159"/>
      <c r="HT27" s="159"/>
      <c r="HU27" s="159"/>
      <c r="HV27" s="159"/>
      <c r="HW27" s="159"/>
      <c r="HX27" s="159"/>
      <c r="HY27" s="159"/>
      <c r="HZ27" s="159"/>
      <c r="IA27" s="159"/>
      <c r="IB27" s="159"/>
      <c r="IC27" s="159"/>
      <c r="ID27" s="159"/>
      <c r="IE27" s="159"/>
      <c r="IF27" s="159"/>
      <c r="IG27" s="159"/>
      <c r="IH27" s="159"/>
      <c r="II27" s="159"/>
      <c r="IJ27" s="159"/>
      <c r="IK27" s="159"/>
      <c r="IL27" s="159"/>
      <c r="IM27" s="159"/>
      <c r="IN27" s="159"/>
      <c r="IO27" s="159"/>
    </row>
    <row r="28" spans="1:249" s="96" customFormat="1" ht="15" customHeight="1">
      <c r="A28" s="135" t="s">
        <v>70</v>
      </c>
      <c r="B28" s="97" t="s">
        <v>71</v>
      </c>
      <c r="C28" s="131" t="s">
        <v>72</v>
      </c>
      <c r="D28" s="157" t="s">
        <v>42</v>
      </c>
      <c r="E28" s="141">
        <f t="shared" si="6"/>
        <v>4</v>
      </c>
      <c r="F28" s="148">
        <f t="shared" si="7"/>
        <v>4</v>
      </c>
      <c r="G28" s="103">
        <v>2</v>
      </c>
      <c r="H28" s="103">
        <v>2</v>
      </c>
      <c r="I28" s="103">
        <v>0</v>
      </c>
      <c r="J28" s="103" t="s">
        <v>38</v>
      </c>
      <c r="K28" s="182">
        <v>4</v>
      </c>
      <c r="L28" s="103"/>
      <c r="M28" s="103"/>
      <c r="N28" s="103"/>
      <c r="O28" s="103"/>
      <c r="P28" s="182"/>
      <c r="Q28" s="93"/>
      <c r="R28" s="94"/>
      <c r="S28" s="94"/>
      <c r="T28" s="94"/>
      <c r="U28" s="182"/>
      <c r="V28" s="103"/>
      <c r="W28" s="103"/>
      <c r="X28" s="103"/>
      <c r="Y28" s="103"/>
      <c r="Z28" s="182"/>
      <c r="AA28" s="158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159"/>
      <c r="DV28" s="159"/>
      <c r="DW28" s="159"/>
      <c r="DX28" s="159"/>
      <c r="DY28" s="159"/>
      <c r="DZ28" s="159"/>
      <c r="EA28" s="159"/>
      <c r="EB28" s="159"/>
      <c r="EC28" s="159"/>
      <c r="ED28" s="159"/>
      <c r="EE28" s="159"/>
      <c r="EF28" s="159"/>
      <c r="EG28" s="159"/>
      <c r="EH28" s="159"/>
      <c r="EI28" s="159"/>
      <c r="EJ28" s="159"/>
      <c r="EK28" s="159"/>
      <c r="EL28" s="159"/>
      <c r="EM28" s="159"/>
      <c r="EN28" s="159"/>
      <c r="EO28" s="159"/>
      <c r="EP28" s="159"/>
      <c r="EQ28" s="159"/>
      <c r="ER28" s="159"/>
      <c r="ES28" s="159"/>
      <c r="ET28" s="159"/>
      <c r="EU28" s="159"/>
      <c r="EV28" s="159"/>
      <c r="EW28" s="159"/>
      <c r="EX28" s="159"/>
      <c r="EY28" s="159"/>
      <c r="EZ28" s="159"/>
      <c r="FA28" s="159"/>
      <c r="FB28" s="159"/>
      <c r="FC28" s="159"/>
      <c r="FD28" s="159"/>
      <c r="FE28" s="159"/>
      <c r="FF28" s="159"/>
      <c r="FG28" s="159"/>
      <c r="FH28" s="159"/>
      <c r="FI28" s="159"/>
      <c r="FJ28" s="159"/>
      <c r="FK28" s="159"/>
      <c r="FL28" s="159"/>
      <c r="FM28" s="159"/>
      <c r="FN28" s="159"/>
      <c r="FO28" s="159"/>
      <c r="FP28" s="159"/>
      <c r="FQ28" s="159"/>
      <c r="FR28" s="159"/>
      <c r="FS28" s="159"/>
      <c r="FT28" s="159"/>
      <c r="FU28" s="159"/>
      <c r="FV28" s="159"/>
      <c r="FW28" s="159"/>
      <c r="FX28" s="159"/>
      <c r="FY28" s="159"/>
      <c r="FZ28" s="159"/>
      <c r="GA28" s="159"/>
      <c r="GB28" s="159"/>
      <c r="GC28" s="159"/>
      <c r="GD28" s="159"/>
      <c r="GE28" s="159"/>
      <c r="GF28" s="159"/>
      <c r="GG28" s="159"/>
      <c r="GH28" s="159"/>
      <c r="GI28" s="159"/>
      <c r="GJ28" s="159"/>
      <c r="GK28" s="159"/>
      <c r="GL28" s="159"/>
      <c r="GM28" s="159"/>
      <c r="GN28" s="159"/>
      <c r="GO28" s="159"/>
      <c r="GP28" s="159"/>
      <c r="GQ28" s="159"/>
      <c r="GR28" s="159"/>
      <c r="GS28" s="159"/>
      <c r="GT28" s="159"/>
      <c r="GU28" s="159"/>
      <c r="GV28" s="159"/>
      <c r="GW28" s="159"/>
      <c r="GX28" s="159"/>
      <c r="GY28" s="159"/>
      <c r="GZ28" s="159"/>
      <c r="HA28" s="159"/>
      <c r="HB28" s="159"/>
      <c r="HC28" s="159"/>
      <c r="HD28" s="159"/>
      <c r="HE28" s="159"/>
      <c r="HF28" s="159"/>
      <c r="HG28" s="159"/>
      <c r="HH28" s="159"/>
      <c r="HI28" s="159"/>
      <c r="HJ28" s="159"/>
      <c r="HK28" s="159"/>
      <c r="HL28" s="159"/>
      <c r="HM28" s="159"/>
      <c r="HN28" s="159"/>
      <c r="HO28" s="159"/>
      <c r="HP28" s="159"/>
      <c r="HQ28" s="159"/>
      <c r="HR28" s="159"/>
      <c r="HS28" s="159"/>
      <c r="HT28" s="159"/>
      <c r="HU28" s="159"/>
      <c r="HV28" s="159"/>
      <c r="HW28" s="159"/>
      <c r="HX28" s="159"/>
      <c r="HY28" s="159"/>
      <c r="HZ28" s="159"/>
      <c r="IA28" s="159"/>
      <c r="IB28" s="159"/>
      <c r="IC28" s="159"/>
      <c r="ID28" s="159"/>
      <c r="IE28" s="159"/>
      <c r="IF28" s="159"/>
      <c r="IG28" s="159"/>
      <c r="IH28" s="159"/>
      <c r="II28" s="159"/>
      <c r="IJ28" s="159"/>
      <c r="IK28" s="159"/>
      <c r="IL28" s="159"/>
      <c r="IM28" s="159"/>
      <c r="IN28" s="159"/>
      <c r="IO28" s="159"/>
    </row>
    <row r="29" spans="1:249" s="95" customFormat="1" ht="15" customHeight="1">
      <c r="A29" s="99" t="s">
        <v>73</v>
      </c>
      <c r="B29" s="193" t="s">
        <v>74</v>
      </c>
      <c r="C29" s="130" t="s">
        <v>75</v>
      </c>
      <c r="D29" s="157" t="s">
        <v>42</v>
      </c>
      <c r="E29" s="141">
        <f t="shared" si="6"/>
        <v>4</v>
      </c>
      <c r="F29" s="148">
        <f t="shared" si="7"/>
        <v>4</v>
      </c>
      <c r="G29" s="101"/>
      <c r="H29" s="102"/>
      <c r="I29" s="103"/>
      <c r="J29" s="103"/>
      <c r="K29" s="182"/>
      <c r="L29" s="104">
        <v>2</v>
      </c>
      <c r="M29" s="103">
        <v>2</v>
      </c>
      <c r="N29" s="103">
        <v>0</v>
      </c>
      <c r="O29" s="103" t="s">
        <v>25</v>
      </c>
      <c r="P29" s="182">
        <v>4</v>
      </c>
      <c r="Q29" s="104"/>
      <c r="R29" s="103"/>
      <c r="S29" s="103"/>
      <c r="T29" s="103"/>
      <c r="U29" s="182"/>
      <c r="V29" s="103"/>
      <c r="W29" s="103"/>
      <c r="X29" s="103"/>
      <c r="Y29" s="103"/>
      <c r="Z29" s="182"/>
      <c r="AA29" s="158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59"/>
      <c r="EP29" s="159"/>
      <c r="EQ29" s="159"/>
      <c r="ER29" s="159"/>
      <c r="ES29" s="159"/>
      <c r="ET29" s="159"/>
      <c r="EU29" s="159"/>
      <c r="EV29" s="159"/>
      <c r="EW29" s="159"/>
      <c r="EX29" s="159"/>
      <c r="EY29" s="159"/>
      <c r="EZ29" s="159"/>
      <c r="FA29" s="159"/>
      <c r="FB29" s="159"/>
      <c r="FC29" s="159"/>
      <c r="FD29" s="159"/>
      <c r="FE29" s="159"/>
      <c r="FF29" s="159"/>
      <c r="FG29" s="159"/>
      <c r="FH29" s="159"/>
      <c r="FI29" s="159"/>
      <c r="FJ29" s="159"/>
      <c r="FK29" s="159"/>
      <c r="FL29" s="159"/>
      <c r="FM29" s="159"/>
      <c r="FN29" s="159"/>
      <c r="FO29" s="159"/>
      <c r="FP29" s="159"/>
      <c r="FQ29" s="159"/>
      <c r="FR29" s="159"/>
      <c r="FS29" s="159"/>
      <c r="FT29" s="159"/>
      <c r="FU29" s="159"/>
      <c r="FV29" s="159"/>
      <c r="FW29" s="159"/>
      <c r="FX29" s="159"/>
      <c r="FY29" s="159"/>
      <c r="FZ29" s="159"/>
      <c r="GA29" s="159"/>
      <c r="GB29" s="159"/>
      <c r="GC29" s="159"/>
      <c r="GD29" s="159"/>
      <c r="GE29" s="159"/>
      <c r="GF29" s="159"/>
      <c r="GG29" s="159"/>
      <c r="GH29" s="159"/>
      <c r="GI29" s="159"/>
      <c r="GJ29" s="159"/>
      <c r="GK29" s="159"/>
      <c r="GL29" s="159"/>
      <c r="GM29" s="159"/>
      <c r="GN29" s="159"/>
      <c r="GO29" s="159"/>
      <c r="GP29" s="159"/>
      <c r="GQ29" s="159"/>
      <c r="GR29" s="159"/>
      <c r="GS29" s="159"/>
      <c r="GT29" s="159"/>
      <c r="GU29" s="159"/>
      <c r="GV29" s="159"/>
      <c r="GW29" s="159"/>
      <c r="GX29" s="159"/>
      <c r="GY29" s="159"/>
      <c r="GZ29" s="159"/>
      <c r="HA29" s="159"/>
      <c r="HB29" s="159"/>
      <c r="HC29" s="159"/>
      <c r="HD29" s="159"/>
      <c r="HE29" s="159"/>
      <c r="HF29" s="159"/>
      <c r="HG29" s="159"/>
      <c r="HH29" s="159"/>
      <c r="HI29" s="159"/>
      <c r="HJ29" s="159"/>
      <c r="HK29" s="159"/>
      <c r="HL29" s="159"/>
      <c r="HM29" s="159"/>
      <c r="HN29" s="159"/>
      <c r="HO29" s="159"/>
      <c r="HP29" s="159"/>
      <c r="HQ29" s="159"/>
      <c r="HR29" s="159"/>
      <c r="HS29" s="159"/>
      <c r="HT29" s="159"/>
      <c r="HU29" s="159"/>
      <c r="HV29" s="159"/>
      <c r="HW29" s="159"/>
      <c r="HX29" s="159"/>
      <c r="HY29" s="159"/>
      <c r="HZ29" s="159"/>
      <c r="IA29" s="159"/>
      <c r="IB29" s="159"/>
      <c r="IC29" s="159"/>
      <c r="ID29" s="159"/>
      <c r="IE29" s="159"/>
      <c r="IF29" s="159"/>
      <c r="IG29" s="159"/>
      <c r="IH29" s="159"/>
      <c r="II29" s="159"/>
      <c r="IJ29" s="159"/>
      <c r="IK29" s="159"/>
      <c r="IL29" s="159"/>
      <c r="IM29" s="159"/>
      <c r="IN29" s="159"/>
      <c r="IO29" s="159"/>
    </row>
    <row r="30" spans="1:249" s="137" customFormat="1" ht="15" customHeight="1">
      <c r="A30" s="99" t="s">
        <v>76</v>
      </c>
      <c r="B30" s="105" t="s">
        <v>77</v>
      </c>
      <c r="C30" s="129" t="s">
        <v>78</v>
      </c>
      <c r="D30" s="157" t="s">
        <v>42</v>
      </c>
      <c r="E30" s="141">
        <f t="shared" si="6"/>
        <v>4</v>
      </c>
      <c r="F30" s="98">
        <f t="shared" si="7"/>
        <v>4</v>
      </c>
      <c r="G30" s="106"/>
      <c r="H30" s="107"/>
      <c r="I30" s="107"/>
      <c r="J30" s="107"/>
      <c r="K30" s="182"/>
      <c r="L30" s="108">
        <v>2</v>
      </c>
      <c r="M30" s="109">
        <v>2</v>
      </c>
      <c r="N30" s="109">
        <v>0</v>
      </c>
      <c r="O30" s="109" t="s">
        <v>25</v>
      </c>
      <c r="P30" s="182">
        <v>4</v>
      </c>
      <c r="Q30" s="108"/>
      <c r="R30" s="103"/>
      <c r="S30" s="103"/>
      <c r="T30" s="103"/>
      <c r="U30" s="182"/>
      <c r="V30" s="103"/>
      <c r="W30" s="103"/>
      <c r="X30" s="103"/>
      <c r="Y30" s="103"/>
      <c r="Z30" s="182"/>
      <c r="AA30" s="158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  <c r="EX30" s="159"/>
      <c r="EY30" s="159"/>
      <c r="EZ30" s="159"/>
      <c r="FA30" s="159"/>
      <c r="FB30" s="159"/>
      <c r="FC30" s="159"/>
      <c r="FD30" s="159"/>
      <c r="FE30" s="159"/>
      <c r="FF30" s="159"/>
      <c r="FG30" s="159"/>
      <c r="FH30" s="159"/>
      <c r="FI30" s="159"/>
      <c r="FJ30" s="159"/>
      <c r="FK30" s="159"/>
      <c r="FL30" s="159"/>
      <c r="FM30" s="159"/>
      <c r="FN30" s="159"/>
      <c r="FO30" s="159"/>
      <c r="FP30" s="159"/>
      <c r="FQ30" s="159"/>
      <c r="FR30" s="159"/>
      <c r="FS30" s="159"/>
      <c r="FT30" s="159"/>
      <c r="FU30" s="159"/>
      <c r="FV30" s="159"/>
      <c r="FW30" s="159"/>
      <c r="FX30" s="159"/>
      <c r="FY30" s="159"/>
      <c r="FZ30" s="159"/>
      <c r="GA30" s="159"/>
      <c r="GB30" s="159"/>
      <c r="GC30" s="159"/>
      <c r="GD30" s="159"/>
      <c r="GE30" s="159"/>
      <c r="GF30" s="159"/>
      <c r="GG30" s="159"/>
      <c r="GH30" s="159"/>
      <c r="GI30" s="159"/>
      <c r="GJ30" s="159"/>
      <c r="GK30" s="159"/>
      <c r="GL30" s="159"/>
      <c r="GM30" s="159"/>
      <c r="GN30" s="159"/>
      <c r="GO30" s="159"/>
      <c r="GP30" s="159"/>
      <c r="GQ30" s="159"/>
      <c r="GR30" s="159"/>
      <c r="GS30" s="159"/>
      <c r="GT30" s="159"/>
      <c r="GU30" s="159"/>
      <c r="GV30" s="159"/>
      <c r="GW30" s="159"/>
      <c r="GX30" s="159"/>
      <c r="GY30" s="159"/>
      <c r="GZ30" s="159"/>
      <c r="HA30" s="159"/>
      <c r="HB30" s="159"/>
      <c r="HC30" s="159"/>
      <c r="HD30" s="159"/>
      <c r="HE30" s="159"/>
      <c r="HF30" s="159"/>
      <c r="HG30" s="159"/>
      <c r="HH30" s="159"/>
      <c r="HI30" s="159"/>
      <c r="HJ30" s="159"/>
      <c r="HK30" s="159"/>
      <c r="HL30" s="159"/>
      <c r="HM30" s="159"/>
      <c r="HN30" s="159"/>
      <c r="HO30" s="159"/>
      <c r="HP30" s="159"/>
      <c r="HQ30" s="159"/>
      <c r="HR30" s="159"/>
      <c r="HS30" s="159"/>
      <c r="HT30" s="159"/>
      <c r="HU30" s="159"/>
      <c r="HV30" s="159"/>
      <c r="HW30" s="159"/>
      <c r="HX30" s="159"/>
      <c r="HY30" s="159"/>
      <c r="HZ30" s="159"/>
      <c r="IA30" s="159"/>
      <c r="IB30" s="159"/>
      <c r="IC30" s="159"/>
      <c r="ID30" s="159"/>
      <c r="IE30" s="159"/>
      <c r="IF30" s="159"/>
      <c r="IG30" s="159"/>
      <c r="IH30" s="159"/>
      <c r="II30" s="159"/>
      <c r="IJ30" s="159"/>
      <c r="IK30" s="159"/>
      <c r="IL30" s="159"/>
      <c r="IM30" s="159"/>
      <c r="IN30" s="159"/>
      <c r="IO30" s="159"/>
    </row>
    <row r="31" spans="1:249" s="95" customFormat="1" ht="15" customHeight="1">
      <c r="A31" s="99" t="s">
        <v>79</v>
      </c>
      <c r="B31" s="100" t="s">
        <v>80</v>
      </c>
      <c r="C31" s="131" t="s">
        <v>81</v>
      </c>
      <c r="D31" s="157"/>
      <c r="E31" s="141">
        <f t="shared" si="6"/>
        <v>3</v>
      </c>
      <c r="F31" s="98">
        <f t="shared" si="7"/>
        <v>4</v>
      </c>
      <c r="G31" s="110"/>
      <c r="H31" s="111"/>
      <c r="I31" s="103"/>
      <c r="J31" s="103"/>
      <c r="K31" s="182"/>
      <c r="L31" s="103"/>
      <c r="M31" s="103"/>
      <c r="N31" s="103"/>
      <c r="O31" s="103"/>
      <c r="P31" s="182"/>
      <c r="Q31" s="104">
        <v>1</v>
      </c>
      <c r="R31" s="103">
        <v>2</v>
      </c>
      <c r="S31" s="103">
        <v>0</v>
      </c>
      <c r="T31" s="103" t="s">
        <v>25</v>
      </c>
      <c r="U31" s="182">
        <v>4</v>
      </c>
      <c r="V31" s="103"/>
      <c r="W31" s="103"/>
      <c r="X31" s="103"/>
      <c r="Y31" s="103"/>
      <c r="Z31" s="182"/>
      <c r="AA31" s="158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59"/>
      <c r="HQ31" s="159"/>
      <c r="HR31" s="159"/>
      <c r="HS31" s="159"/>
      <c r="HT31" s="159"/>
      <c r="HU31" s="159"/>
      <c r="HV31" s="159"/>
      <c r="HW31" s="159"/>
      <c r="HX31" s="159"/>
      <c r="HY31" s="159"/>
      <c r="HZ31" s="159"/>
      <c r="IA31" s="159"/>
      <c r="IB31" s="159"/>
      <c r="IC31" s="159"/>
      <c r="ID31" s="159"/>
      <c r="IE31" s="159"/>
      <c r="IF31" s="159"/>
      <c r="IG31" s="159"/>
      <c r="IH31" s="159"/>
      <c r="II31" s="159"/>
      <c r="IJ31" s="159"/>
      <c r="IK31" s="159"/>
      <c r="IL31" s="159"/>
      <c r="IM31" s="159"/>
      <c r="IN31" s="159"/>
      <c r="IO31" s="159"/>
    </row>
    <row r="32" spans="1:249" s="95" customFormat="1" ht="15" customHeight="1">
      <c r="A32" s="99" t="s">
        <v>82</v>
      </c>
      <c r="B32" s="100" t="s">
        <v>83</v>
      </c>
      <c r="C32" s="130" t="s">
        <v>84</v>
      </c>
      <c r="D32" s="157" t="s">
        <v>42</v>
      </c>
      <c r="E32" s="141">
        <f t="shared" si="6"/>
        <v>4</v>
      </c>
      <c r="F32" s="98">
        <f t="shared" si="7"/>
        <v>4</v>
      </c>
      <c r="G32" s="101"/>
      <c r="H32" s="102"/>
      <c r="I32" s="103"/>
      <c r="J32" s="103"/>
      <c r="K32" s="182"/>
      <c r="L32" s="104">
        <v>2</v>
      </c>
      <c r="M32" s="103">
        <v>2</v>
      </c>
      <c r="N32" s="103">
        <v>0</v>
      </c>
      <c r="O32" s="103" t="s">
        <v>38</v>
      </c>
      <c r="P32" s="182">
        <v>4</v>
      </c>
      <c r="Q32" s="104"/>
      <c r="R32" s="103"/>
      <c r="S32" s="103"/>
      <c r="T32" s="103"/>
      <c r="U32" s="182"/>
      <c r="V32" s="103"/>
      <c r="W32" s="103"/>
      <c r="X32" s="103"/>
      <c r="Y32" s="103"/>
      <c r="Z32" s="182"/>
      <c r="AA32" s="158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59"/>
      <c r="HQ32" s="159"/>
      <c r="HR32" s="159"/>
      <c r="HS32" s="159"/>
      <c r="HT32" s="159"/>
      <c r="HU32" s="159"/>
      <c r="HV32" s="159"/>
      <c r="HW32" s="159"/>
      <c r="HX32" s="159"/>
      <c r="HY32" s="159"/>
      <c r="HZ32" s="159"/>
      <c r="IA32" s="159"/>
      <c r="IB32" s="159"/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</row>
    <row r="33" spans="1:249" s="137" customFormat="1" ht="15" customHeight="1">
      <c r="A33" s="135" t="s">
        <v>85</v>
      </c>
      <c r="B33" s="105" t="s">
        <v>86</v>
      </c>
      <c r="C33" s="131" t="s">
        <v>87</v>
      </c>
      <c r="D33" s="157" t="s">
        <v>42</v>
      </c>
      <c r="E33" s="141">
        <f t="shared" ref="E33" si="8">G33+H33+I33+L33+M33+N33+Q33+R33+S33+V33+W33+X33+AA33+AB33+AC33+AF33+AG33+AH33+AK33+AL33+AM33</f>
        <v>3</v>
      </c>
      <c r="F33" s="132">
        <f t="shared" ref="F33" si="9">K33+P33+U33+Z33+AE33+AJ33+AO33</f>
        <v>4</v>
      </c>
      <c r="G33" s="107"/>
      <c r="H33" s="107"/>
      <c r="I33" s="107"/>
      <c r="J33" s="107"/>
      <c r="K33" s="107"/>
      <c r="L33" s="194">
        <v>1</v>
      </c>
      <c r="M33" s="18">
        <v>2</v>
      </c>
      <c r="N33" s="18">
        <v>0</v>
      </c>
      <c r="O33" s="18" t="s">
        <v>25</v>
      </c>
      <c r="P33" s="192">
        <v>4</v>
      </c>
      <c r="Q33" s="106"/>
      <c r="R33" s="136"/>
      <c r="S33" s="136"/>
      <c r="T33" s="136"/>
      <c r="U33" s="182"/>
      <c r="V33" s="106"/>
      <c r="W33" s="136"/>
      <c r="X33" s="136"/>
      <c r="Y33" s="136"/>
      <c r="Z33" s="182"/>
      <c r="AA33" s="158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</row>
    <row r="34" spans="1:249" s="159" customFormat="1" ht="15" customHeight="1">
      <c r="A34" s="135" t="s">
        <v>88</v>
      </c>
      <c r="B34" s="24" t="s">
        <v>89</v>
      </c>
      <c r="C34" s="130" t="s">
        <v>90</v>
      </c>
      <c r="D34" s="157" t="s">
        <v>42</v>
      </c>
      <c r="E34" s="141">
        <f t="shared" si="6"/>
        <v>3</v>
      </c>
      <c r="F34" s="132">
        <f t="shared" si="7"/>
        <v>4</v>
      </c>
      <c r="G34" s="111"/>
      <c r="H34" s="103"/>
      <c r="I34" s="111"/>
      <c r="J34" s="103"/>
      <c r="K34" s="111"/>
      <c r="L34" s="108"/>
      <c r="M34" s="109"/>
      <c r="N34" s="109"/>
      <c r="O34" s="109"/>
      <c r="P34" s="109"/>
      <c r="Q34" s="106">
        <v>1</v>
      </c>
      <c r="R34" s="103">
        <v>2</v>
      </c>
      <c r="S34" s="103">
        <v>0</v>
      </c>
      <c r="T34" s="195" t="s">
        <v>25</v>
      </c>
      <c r="U34" s="182">
        <v>4</v>
      </c>
      <c r="V34" s="103"/>
      <c r="W34" s="103"/>
      <c r="X34" s="103"/>
      <c r="Y34" s="103"/>
      <c r="Z34" s="182"/>
      <c r="AA34" s="158"/>
    </row>
    <row r="35" spans="1:249" s="137" customFormat="1" ht="15" customHeight="1">
      <c r="A35" s="99" t="s">
        <v>91</v>
      </c>
      <c r="B35" s="105" t="s">
        <v>92</v>
      </c>
      <c r="C35" s="186" t="s">
        <v>93</v>
      </c>
      <c r="D35" s="157" t="s">
        <v>42</v>
      </c>
      <c r="E35" s="141">
        <f t="shared" si="6"/>
        <v>3</v>
      </c>
      <c r="F35" s="98">
        <f t="shared" si="7"/>
        <v>4</v>
      </c>
      <c r="G35" s="108"/>
      <c r="H35" s="109"/>
      <c r="I35" s="109"/>
      <c r="J35" s="109"/>
      <c r="K35" s="182"/>
      <c r="L35" s="109"/>
      <c r="M35" s="109"/>
      <c r="N35" s="109"/>
      <c r="O35" s="109"/>
      <c r="P35" s="182"/>
      <c r="Q35" s="108">
        <v>2</v>
      </c>
      <c r="R35" s="103">
        <v>1</v>
      </c>
      <c r="S35" s="103">
        <v>0</v>
      </c>
      <c r="T35" s="103" t="s">
        <v>25</v>
      </c>
      <c r="U35" s="182">
        <v>4</v>
      </c>
      <c r="V35" s="103"/>
      <c r="W35" s="103"/>
      <c r="X35" s="103"/>
      <c r="Y35" s="103"/>
      <c r="Z35" s="182"/>
      <c r="AA35" s="158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</row>
    <row r="36" spans="1:249" s="95" customFormat="1" ht="15" customHeight="1" thickBot="1">
      <c r="A36" s="99" t="s">
        <v>94</v>
      </c>
      <c r="B36" s="100" t="s">
        <v>95</v>
      </c>
      <c r="C36" s="188" t="s">
        <v>96</v>
      </c>
      <c r="D36" s="162" t="s">
        <v>42</v>
      </c>
      <c r="E36" s="141">
        <f t="shared" si="6"/>
        <v>4</v>
      </c>
      <c r="F36" s="98">
        <f t="shared" si="7"/>
        <v>4</v>
      </c>
      <c r="G36" s="93"/>
      <c r="H36" s="94"/>
      <c r="I36" s="94"/>
      <c r="J36" s="94"/>
      <c r="K36" s="182"/>
      <c r="L36" s="103"/>
      <c r="M36" s="103"/>
      <c r="N36" s="103"/>
      <c r="O36" s="103"/>
      <c r="P36" s="182"/>
      <c r="Q36" s="93">
        <v>2</v>
      </c>
      <c r="R36" s="94">
        <v>2</v>
      </c>
      <c r="S36" s="94">
        <v>0</v>
      </c>
      <c r="T36" s="94" t="s">
        <v>25</v>
      </c>
      <c r="U36" s="182">
        <v>4</v>
      </c>
      <c r="V36" s="103"/>
      <c r="W36" s="103"/>
      <c r="X36" s="103"/>
      <c r="Y36" s="103"/>
      <c r="Z36" s="182"/>
      <c r="AA36" s="158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</row>
    <row r="37" spans="1:249" ht="15" customHeight="1" thickBot="1">
      <c r="A37" s="26"/>
      <c r="B37" s="210" t="s">
        <v>97</v>
      </c>
      <c r="C37" s="211"/>
      <c r="D37" s="142"/>
      <c r="E37" s="33">
        <v>40</v>
      </c>
      <c r="F37" s="34">
        <f>K37+P37+U37+Z37</f>
        <v>30</v>
      </c>
      <c r="G37" s="35">
        <f t="shared" ref="G37:Z37" si="10">SUM(G38:G38)</f>
        <v>0</v>
      </c>
      <c r="H37" s="36">
        <f t="shared" si="10"/>
        <v>0</v>
      </c>
      <c r="I37" s="36">
        <f t="shared" si="10"/>
        <v>0</v>
      </c>
      <c r="J37" s="36">
        <f t="shared" si="10"/>
        <v>0</v>
      </c>
      <c r="K37" s="37">
        <f t="shared" si="10"/>
        <v>0</v>
      </c>
      <c r="L37" s="35">
        <f t="shared" si="10"/>
        <v>0</v>
      </c>
      <c r="M37" s="36">
        <f t="shared" si="10"/>
        <v>0</v>
      </c>
      <c r="N37" s="36">
        <f t="shared" si="10"/>
        <v>0</v>
      </c>
      <c r="O37" s="36">
        <f t="shared" si="10"/>
        <v>0</v>
      </c>
      <c r="P37" s="37">
        <f t="shared" si="10"/>
        <v>0</v>
      </c>
      <c r="Q37" s="35">
        <f t="shared" si="10"/>
        <v>0</v>
      </c>
      <c r="R37" s="36">
        <f t="shared" si="10"/>
        <v>0</v>
      </c>
      <c r="S37" s="36">
        <f t="shared" si="10"/>
        <v>0</v>
      </c>
      <c r="T37" s="36">
        <f t="shared" si="10"/>
        <v>0</v>
      </c>
      <c r="U37" s="37">
        <f t="shared" si="10"/>
        <v>0</v>
      </c>
      <c r="V37" s="35">
        <f t="shared" si="10"/>
        <v>0</v>
      </c>
      <c r="W37" s="36">
        <f t="shared" si="10"/>
        <v>0</v>
      </c>
      <c r="X37" s="36">
        <f t="shared" si="10"/>
        <v>0</v>
      </c>
      <c r="Y37" s="36">
        <f t="shared" si="10"/>
        <v>0</v>
      </c>
      <c r="Z37" s="37">
        <f t="shared" si="10"/>
        <v>30</v>
      </c>
      <c r="AA37" s="21"/>
    </row>
    <row r="38" spans="1:249" ht="15" customHeight="1" thickBot="1">
      <c r="A38" s="91" t="s">
        <v>98</v>
      </c>
      <c r="B38" s="24" t="s">
        <v>99</v>
      </c>
      <c r="C38" s="25" t="s">
        <v>100</v>
      </c>
      <c r="D38" s="57"/>
      <c r="E38" s="138">
        <v>40</v>
      </c>
      <c r="F38" s="60">
        <f>K38+P38+U38+Z38</f>
        <v>30</v>
      </c>
      <c r="G38" s="61"/>
      <c r="H38" s="61"/>
      <c r="I38" s="61"/>
      <c r="J38" s="61"/>
      <c r="K38" s="60"/>
      <c r="L38" s="63"/>
      <c r="M38" s="61"/>
      <c r="N38" s="61"/>
      <c r="O38" s="61"/>
      <c r="P38" s="60"/>
      <c r="Q38" s="63"/>
      <c r="R38" s="61"/>
      <c r="S38" s="61"/>
      <c r="T38" s="61"/>
      <c r="U38" s="60"/>
      <c r="V38" s="61">
        <v>0</v>
      </c>
      <c r="W38" s="61">
        <v>0</v>
      </c>
      <c r="X38" s="61">
        <v>0</v>
      </c>
      <c r="Y38" s="61" t="s">
        <v>25</v>
      </c>
      <c r="Z38" s="139">
        <v>30</v>
      </c>
      <c r="AA38" s="140"/>
    </row>
    <row r="39" spans="1:249" ht="15" customHeight="1" thickBot="1">
      <c r="A39" s="115"/>
      <c r="B39" s="212" t="s">
        <v>101</v>
      </c>
      <c r="C39" s="213"/>
      <c r="D39" s="143"/>
      <c r="E39" s="124">
        <f>G39+H39+I39+L39+M39+N39+Q39+R39+S39+V39+W39+X39</f>
        <v>1</v>
      </c>
      <c r="F39" s="125">
        <f>K39+P39+U39+Z39</f>
        <v>0</v>
      </c>
      <c r="G39" s="126">
        <f t="shared" ref="G39:Z39" si="11">SUM(G40:G40)</f>
        <v>0</v>
      </c>
      <c r="H39" s="127">
        <f t="shared" si="11"/>
        <v>1</v>
      </c>
      <c r="I39" s="127">
        <f t="shared" si="11"/>
        <v>0</v>
      </c>
      <c r="J39" s="127">
        <f t="shared" si="11"/>
        <v>0</v>
      </c>
      <c r="K39" s="128">
        <f t="shared" si="11"/>
        <v>0</v>
      </c>
      <c r="L39" s="126">
        <f t="shared" si="11"/>
        <v>0</v>
      </c>
      <c r="M39" s="127">
        <f t="shared" si="11"/>
        <v>0</v>
      </c>
      <c r="N39" s="127">
        <f t="shared" si="11"/>
        <v>0</v>
      </c>
      <c r="O39" s="127">
        <f t="shared" si="11"/>
        <v>0</v>
      </c>
      <c r="P39" s="128">
        <f t="shared" si="11"/>
        <v>0</v>
      </c>
      <c r="Q39" s="126">
        <f t="shared" si="11"/>
        <v>0</v>
      </c>
      <c r="R39" s="127">
        <f t="shared" si="11"/>
        <v>0</v>
      </c>
      <c r="S39" s="127">
        <f t="shared" si="11"/>
        <v>0</v>
      </c>
      <c r="T39" s="127">
        <f t="shared" si="11"/>
        <v>0</v>
      </c>
      <c r="U39" s="128">
        <f t="shared" si="11"/>
        <v>0</v>
      </c>
      <c r="V39" s="126">
        <f t="shared" si="11"/>
        <v>0</v>
      </c>
      <c r="W39" s="127">
        <f t="shared" si="11"/>
        <v>0</v>
      </c>
      <c r="X39" s="127">
        <f t="shared" si="11"/>
        <v>0</v>
      </c>
      <c r="Y39" s="127">
        <f t="shared" si="11"/>
        <v>0</v>
      </c>
      <c r="Z39" s="128">
        <f t="shared" si="11"/>
        <v>0</v>
      </c>
      <c r="AA39" s="114"/>
    </row>
    <row r="40" spans="1:249" ht="15" customHeight="1">
      <c r="A40" s="91" t="s">
        <v>102</v>
      </c>
      <c r="B40" s="189" t="s">
        <v>103</v>
      </c>
      <c r="C40" s="25" t="s">
        <v>104</v>
      </c>
      <c r="D40" s="59"/>
      <c r="E40" s="138">
        <v>1</v>
      </c>
      <c r="F40" s="60">
        <v>0</v>
      </c>
      <c r="G40" s="61">
        <v>0</v>
      </c>
      <c r="H40" s="61">
        <v>1</v>
      </c>
      <c r="I40" s="61">
        <v>0</v>
      </c>
      <c r="J40" s="61" t="s">
        <v>105</v>
      </c>
      <c r="K40" s="60">
        <v>0</v>
      </c>
      <c r="L40" s="63"/>
      <c r="M40" s="61"/>
      <c r="N40" s="61"/>
      <c r="O40" s="61"/>
      <c r="P40" s="60"/>
      <c r="Q40" s="63"/>
      <c r="R40" s="61"/>
      <c r="S40" s="61"/>
      <c r="T40" s="61"/>
      <c r="U40" s="60"/>
      <c r="V40" s="61"/>
      <c r="W40" s="61"/>
      <c r="X40" s="61"/>
      <c r="Y40" s="61"/>
      <c r="Z40" s="139"/>
      <c r="AA40" s="140"/>
    </row>
    <row r="41" spans="1:249" ht="15" customHeight="1" thickBot="1">
      <c r="A41" s="38"/>
      <c r="B41" s="39"/>
      <c r="C41" s="40" t="s">
        <v>106</v>
      </c>
      <c r="D41" s="41"/>
      <c r="E41" s="27">
        <f>G41+H41+I41+L41+M41+N41+Q41+R41+S41+V41+W41+X41+E38</f>
        <v>120</v>
      </c>
      <c r="F41" s="28">
        <f>K41+P41+U41+Z41</f>
        <v>120</v>
      </c>
      <c r="G41" s="42">
        <f>G21+G15+G10</f>
        <v>12</v>
      </c>
      <c r="H41" s="43">
        <f>H21+H15+H10+SUM(H40:H40)</f>
        <v>16</v>
      </c>
      <c r="I41" s="43">
        <f>I21+I15+I10</f>
        <v>0</v>
      </c>
      <c r="J41" s="43">
        <v>0</v>
      </c>
      <c r="K41" s="44">
        <f>K21+K15+K10</f>
        <v>31</v>
      </c>
      <c r="L41" s="42">
        <f>L21+L15+L10</f>
        <v>13</v>
      </c>
      <c r="M41" s="43">
        <f>M21+M15+M10+SUM(M40:M40)</f>
        <v>14</v>
      </c>
      <c r="N41" s="43">
        <f>N21+N15+N10</f>
        <v>2</v>
      </c>
      <c r="O41" s="43">
        <v>0</v>
      </c>
      <c r="P41" s="44">
        <f>P21+P15+P10</f>
        <v>32</v>
      </c>
      <c r="Q41" s="45">
        <f>Q21+Q15+Q10</f>
        <v>12</v>
      </c>
      <c r="R41" s="28">
        <f>R21+R15+R10</f>
        <v>10</v>
      </c>
      <c r="S41" s="43">
        <f>S21+S15+S10</f>
        <v>1</v>
      </c>
      <c r="T41" s="43">
        <v>0</v>
      </c>
      <c r="U41" s="44">
        <f>U21+U15+U10</f>
        <v>27</v>
      </c>
      <c r="V41" s="45">
        <f>V21+V15+V10</f>
        <v>0</v>
      </c>
      <c r="W41" s="46">
        <f>W21+W15+W10</f>
        <v>0</v>
      </c>
      <c r="X41" s="46">
        <f>X21+X15+X10</f>
        <v>0</v>
      </c>
      <c r="Y41" s="46">
        <v>0</v>
      </c>
      <c r="Z41" s="28">
        <f>Z21+Z15+Z10</f>
        <v>30</v>
      </c>
      <c r="AA41" s="32"/>
    </row>
    <row r="42" spans="1:249" ht="15" customHeight="1">
      <c r="A42" s="47"/>
      <c r="B42" s="48"/>
      <c r="C42" s="29" t="s">
        <v>107</v>
      </c>
      <c r="D42" s="49"/>
      <c r="E42" s="207">
        <v>1</v>
      </c>
      <c r="F42" s="50"/>
      <c r="G42" s="51"/>
      <c r="H42" s="51"/>
      <c r="I42" s="51"/>
      <c r="J42" s="51">
        <f>COUNTIF(J12:J40,"a")</f>
        <v>1</v>
      </c>
      <c r="K42" s="50"/>
      <c r="L42" s="51"/>
      <c r="M42" s="51"/>
      <c r="N42" s="51"/>
      <c r="O42" s="51">
        <f>COUNTIF(O12:O40,"a")</f>
        <v>0</v>
      </c>
      <c r="P42" s="52"/>
      <c r="Q42" s="53"/>
      <c r="R42" s="51"/>
      <c r="S42" s="51"/>
      <c r="T42" s="51">
        <v>0</v>
      </c>
      <c r="U42" s="54"/>
      <c r="V42" s="53"/>
      <c r="W42" s="55"/>
      <c r="X42" s="51"/>
      <c r="Y42" s="51">
        <v>0</v>
      </c>
      <c r="Z42" s="54"/>
      <c r="AA42" s="56"/>
    </row>
    <row r="43" spans="1:249" ht="15" customHeight="1">
      <c r="A43" s="57"/>
      <c r="B43" s="58"/>
      <c r="C43" s="25" t="s">
        <v>108</v>
      </c>
      <c r="D43" s="59"/>
      <c r="E43" s="207">
        <v>8</v>
      </c>
      <c r="F43" s="60"/>
      <c r="G43" s="61"/>
      <c r="H43" s="61"/>
      <c r="I43" s="61"/>
      <c r="J43" s="61">
        <f>COUNTIF(J12:J38,"v")</f>
        <v>4</v>
      </c>
      <c r="K43" s="60"/>
      <c r="L43" s="61"/>
      <c r="M43" s="61"/>
      <c r="N43" s="61"/>
      <c r="O43" s="61">
        <f>COUNTIF(O12:O38,"v")</f>
        <v>3</v>
      </c>
      <c r="P43" s="62"/>
      <c r="Q43" s="63"/>
      <c r="R43" s="61"/>
      <c r="S43" s="61"/>
      <c r="T43" s="61">
        <f>COUNTIF(T12:T38,"v")</f>
        <v>1</v>
      </c>
      <c r="U43" s="60"/>
      <c r="V43" s="61"/>
      <c r="W43" s="64"/>
      <c r="X43" s="61"/>
      <c r="Y43" s="61">
        <f>COUNTIF(Y12:Y41,"v")</f>
        <v>0</v>
      </c>
      <c r="Z43" s="65"/>
      <c r="AA43" s="66"/>
    </row>
    <row r="44" spans="1:249" ht="15" customHeight="1" thickBot="1">
      <c r="A44" s="67"/>
      <c r="B44" s="10"/>
      <c r="C44" s="30" t="s">
        <v>109</v>
      </c>
      <c r="D44" s="68"/>
      <c r="E44" s="208">
        <v>16</v>
      </c>
      <c r="F44" s="69"/>
      <c r="G44" s="70"/>
      <c r="H44" s="71"/>
      <c r="I44" s="71"/>
      <c r="J44" s="71">
        <f>COUNTIF(J12:J38,"é")</f>
        <v>4</v>
      </c>
      <c r="K44" s="72"/>
      <c r="L44" s="71"/>
      <c r="M44" s="71"/>
      <c r="N44" s="71"/>
      <c r="O44" s="71">
        <f>COUNTIF(O12:O38,"é")</f>
        <v>5</v>
      </c>
      <c r="P44" s="73"/>
      <c r="Q44" s="70"/>
      <c r="R44" s="71"/>
      <c r="S44" s="71"/>
      <c r="T44" s="71">
        <v>6</v>
      </c>
      <c r="U44" s="72"/>
      <c r="V44" s="71"/>
      <c r="W44" s="71"/>
      <c r="X44" s="71"/>
      <c r="Y44" s="71">
        <v>1</v>
      </c>
      <c r="Z44" s="74"/>
      <c r="AA44" s="75"/>
    </row>
    <row r="45" spans="1:249" ht="15" customHeight="1" thickBot="1">
      <c r="A45" s="76"/>
      <c r="B45" s="77"/>
      <c r="C45" s="40" t="s">
        <v>110</v>
      </c>
      <c r="D45" s="20"/>
      <c r="E45" s="21">
        <f>SUM(E42:E44)</f>
        <v>25</v>
      </c>
      <c r="F45" s="78"/>
      <c r="G45" s="22"/>
      <c r="H45" s="22"/>
      <c r="I45" s="22"/>
      <c r="J45" s="22">
        <f>SUM(J42:J44)</f>
        <v>9</v>
      </c>
      <c r="K45" s="78"/>
      <c r="L45" s="22"/>
      <c r="M45" s="22"/>
      <c r="N45" s="22"/>
      <c r="O45" s="22">
        <f>SUM(O42:O44)</f>
        <v>8</v>
      </c>
      <c r="P45" s="28"/>
      <c r="Q45" s="23"/>
      <c r="R45" s="22"/>
      <c r="S45" s="22"/>
      <c r="T45" s="22">
        <f>SUM(T42:T44)</f>
        <v>7</v>
      </c>
      <c r="U45" s="78"/>
      <c r="V45" s="22"/>
      <c r="W45" s="22"/>
      <c r="X45" s="22"/>
      <c r="Y45" s="22">
        <f>SUM(Y42:Y44)</f>
        <v>1</v>
      </c>
      <c r="Z45" s="43"/>
      <c r="AA45" s="32"/>
    </row>
    <row r="46" spans="1:249">
      <c r="A46" s="2"/>
    </row>
    <row r="47" spans="1:249" ht="13.5" thickBot="1"/>
    <row r="48" spans="1:249" s="145" customFormat="1" ht="23.45" customHeight="1" thickBot="1">
      <c r="A48" s="144"/>
      <c r="B48" s="87" t="s">
        <v>111</v>
      </c>
      <c r="C48" s="88" t="s">
        <v>1</v>
      </c>
      <c r="D48" s="89" t="s">
        <v>20</v>
      </c>
      <c r="E48" s="89" t="s">
        <v>112</v>
      </c>
      <c r="F48" s="89" t="s">
        <v>113</v>
      </c>
      <c r="G48" s="89" t="s">
        <v>18</v>
      </c>
      <c r="H48" s="90" t="s">
        <v>19</v>
      </c>
      <c r="AA48" s="6"/>
    </row>
    <row r="49" spans="2:27">
      <c r="B49" s="203"/>
      <c r="C49" s="81"/>
      <c r="D49" s="84">
        <f>(D51+D52+D53+D55+D57+D56)</f>
        <v>25</v>
      </c>
      <c r="E49" s="85"/>
      <c r="F49" s="85"/>
      <c r="G49" s="85"/>
      <c r="H49" s="86"/>
      <c r="AA49" s="7"/>
    </row>
    <row r="50" spans="2:27">
      <c r="B50" s="204"/>
      <c r="C50" s="196" t="s">
        <v>114</v>
      </c>
      <c r="D50" s="5">
        <f>SUM(D51:D53)</f>
        <v>13</v>
      </c>
      <c r="E50" s="5"/>
      <c r="F50" s="5"/>
      <c r="G50" s="5"/>
      <c r="H50" s="82"/>
      <c r="AA50" s="1"/>
    </row>
    <row r="51" spans="2:27">
      <c r="B51" s="205" t="s">
        <v>40</v>
      </c>
      <c r="C51" s="197" t="s">
        <v>41</v>
      </c>
      <c r="D51" s="5">
        <v>4</v>
      </c>
      <c r="E51" s="5">
        <v>2</v>
      </c>
      <c r="F51" s="5">
        <v>0</v>
      </c>
      <c r="G51" s="5">
        <v>2</v>
      </c>
      <c r="H51" s="82" t="s">
        <v>38</v>
      </c>
      <c r="AA51" s="1"/>
    </row>
    <row r="52" spans="2:27">
      <c r="B52" s="205" t="s">
        <v>47</v>
      </c>
      <c r="C52" s="198" t="s">
        <v>48</v>
      </c>
      <c r="D52" s="5">
        <v>5</v>
      </c>
      <c r="E52" s="5">
        <v>2</v>
      </c>
      <c r="F52" s="5">
        <v>2</v>
      </c>
      <c r="G52" s="5">
        <v>0</v>
      </c>
      <c r="H52" s="82" t="s">
        <v>25</v>
      </c>
      <c r="AA52" s="1"/>
    </row>
    <row r="53" spans="2:27">
      <c r="B53" s="205" t="s">
        <v>62</v>
      </c>
      <c r="C53" s="199" t="s">
        <v>63</v>
      </c>
      <c r="D53" s="5">
        <v>4</v>
      </c>
      <c r="E53" s="5">
        <v>2</v>
      </c>
      <c r="F53" s="5">
        <v>1</v>
      </c>
      <c r="G53" s="5">
        <v>0</v>
      </c>
      <c r="H53" s="82" t="s">
        <v>25</v>
      </c>
      <c r="AA53" s="1"/>
    </row>
    <row r="54" spans="2:27">
      <c r="B54" s="205"/>
      <c r="C54" s="200" t="s">
        <v>115</v>
      </c>
      <c r="D54" s="5">
        <f>SUM(D55:D57)</f>
        <v>12</v>
      </c>
      <c r="E54" s="5"/>
      <c r="F54" s="5"/>
      <c r="G54" s="5"/>
      <c r="H54" s="82"/>
      <c r="AA54" s="1"/>
    </row>
    <row r="55" spans="2:27">
      <c r="B55" s="205" t="s">
        <v>74</v>
      </c>
      <c r="C55" s="201" t="s">
        <v>75</v>
      </c>
      <c r="D55" s="5">
        <v>4</v>
      </c>
      <c r="E55" s="5">
        <v>2</v>
      </c>
      <c r="F55" s="5">
        <v>2</v>
      </c>
      <c r="G55" s="5">
        <v>0</v>
      </c>
      <c r="H55" s="82" t="s">
        <v>25</v>
      </c>
    </row>
    <row r="56" spans="2:27">
      <c r="B56" s="205" t="s">
        <v>77</v>
      </c>
      <c r="C56" s="129" t="s">
        <v>78</v>
      </c>
      <c r="D56" s="5">
        <v>4</v>
      </c>
      <c r="E56" s="5">
        <v>2</v>
      </c>
      <c r="F56" s="5">
        <v>2</v>
      </c>
      <c r="G56" s="5">
        <v>0</v>
      </c>
      <c r="H56" s="82" t="s">
        <v>25</v>
      </c>
    </row>
    <row r="57" spans="2:27" ht="13.5" thickBot="1">
      <c r="B57" s="206" t="s">
        <v>68</v>
      </c>
      <c r="C57" s="202" t="s">
        <v>69</v>
      </c>
      <c r="D57" s="83">
        <v>4</v>
      </c>
      <c r="E57" s="83">
        <v>2</v>
      </c>
      <c r="F57" s="83">
        <v>2</v>
      </c>
      <c r="G57" s="83">
        <v>0</v>
      </c>
      <c r="H57" s="146" t="s">
        <v>38</v>
      </c>
    </row>
    <row r="58" spans="2:27">
      <c r="B58" s="79"/>
      <c r="C58" s="79"/>
      <c r="D58" s="80"/>
      <c r="E58" s="80"/>
      <c r="F58" s="80"/>
      <c r="G58" s="80"/>
      <c r="H58" s="80"/>
      <c r="I58" s="80"/>
    </row>
  </sheetData>
  <mergeCells count="20">
    <mergeCell ref="C7:C9"/>
    <mergeCell ref="D7:D9"/>
    <mergeCell ref="E7:F7"/>
    <mergeCell ref="G7:Z7"/>
    <mergeCell ref="A2:AA2"/>
    <mergeCell ref="A1:AA1"/>
    <mergeCell ref="B37:C37"/>
    <mergeCell ref="B39:C39"/>
    <mergeCell ref="AA7:AA9"/>
    <mergeCell ref="E8:E9"/>
    <mergeCell ref="F8:F9"/>
    <mergeCell ref="B10:C10"/>
    <mergeCell ref="B15:C15"/>
    <mergeCell ref="B21:C21"/>
    <mergeCell ref="A3:AA3"/>
    <mergeCell ref="A4:AA4"/>
    <mergeCell ref="A5:AA5"/>
    <mergeCell ref="A6:AA6"/>
    <mergeCell ref="A7:A9"/>
    <mergeCell ref="B7:B9"/>
  </mergeCells>
  <pageMargins left="0.31496062992125984" right="0.31496062992125984" top="0.35433070866141736" bottom="0.35433070866141736" header="0.31496062992125984" footer="0.31496062992125984"/>
  <pageSetup paperSize="9" scale="74" orientation="landscape" r:id="rId1"/>
  <headerFooter alignWithMargins="0">
    <oddHeader>&amp;LÓbudai Egyetem
Keleti Károly Gazdasági Kar&amp;RÉrvényes: 2023/2024 tanévtől</oddHeader>
    <oddFooter xml:space="preserve">&amp;LBudapest, &amp;D&amp;CGazdálkodási és menedzsment 
felsőoktatási szakképzés
&amp;P/2]
</oddFooter>
  </headerFooter>
  <rowBreaks count="1" manualBreakCount="1">
    <brk id="38" max="2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59D69-34A6-435F-839C-42FC3B8E5410}"/>
</file>

<file path=customXml/itemProps2.xml><?xml version="1.0" encoding="utf-8"?>
<ds:datastoreItem xmlns:ds="http://schemas.openxmlformats.org/officeDocument/2006/customXml" ds:itemID="{C191D08D-3EEF-432B-9779-B5CB6CE3EA1C}"/>
</file>

<file path=customXml/itemProps3.xml><?xml version="1.0" encoding="utf-8"?>
<ds:datastoreItem xmlns:ds="http://schemas.openxmlformats.org/officeDocument/2006/customXml" ds:itemID="{E29B852A-C6A4-445A-B45F-2807097DE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2019-06-05T09:31:48Z</dcterms:created>
  <dcterms:modified xsi:type="dcterms:W3CDTF">2023-06-29T20:18:05Z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  <property fmtid="{D5CDD505-2E9C-101B-9397-08002B2CF9AE}" pid="3" name="MediaServiceImageTags">
    <vt:lpwstr/>
  </property>
</Properties>
</file>