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18" documentId="13_ncr:1_{9567D8BB-6060-439C-AA3B-9418124248C8}" xr6:coauthVersionLast="47" xr6:coauthVersionMax="47" xr10:uidLastSave="{458DE65F-B3BC-4CD9-BC97-84848B29C8D1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TANTERV'!$A$1:$AB$43</definedName>
    <definedName name="_xlnm.Print_Area" localSheetId="0">'F TANTERV'!$A$1:$AA$55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F31" i="1"/>
  <c r="E31" i="1"/>
  <c r="F10" i="1"/>
  <c r="E22" i="1"/>
  <c r="F22" i="1"/>
  <c r="F33" i="1"/>
  <c r="D47" i="1"/>
  <c r="F34" i="1" l="1"/>
  <c r="E34" i="1"/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E28" i="1"/>
  <c r="F28" i="1"/>
  <c r="E29" i="1"/>
  <c r="F29" i="1"/>
  <c r="E30" i="1"/>
  <c r="F30" i="1"/>
  <c r="E32" i="1"/>
  <c r="F32" i="1"/>
  <c r="E33" i="1"/>
  <c r="F27" i="1"/>
  <c r="E27" i="1"/>
  <c r="F26" i="1"/>
  <c r="E26" i="1"/>
  <c r="F25" i="1"/>
  <c r="E25" i="1"/>
  <c r="F23" i="1"/>
  <c r="E23" i="1"/>
  <c r="F21" i="1"/>
  <c r="E21" i="1"/>
  <c r="F18" i="1"/>
  <c r="F16" i="1"/>
  <c r="F15" i="1"/>
  <c r="F14" i="1"/>
  <c r="F11" i="1"/>
  <c r="E9" i="1"/>
  <c r="F8" i="1" l="1"/>
  <c r="E20" i="1"/>
  <c r="E19" i="1" s="1"/>
  <c r="F20" i="1"/>
  <c r="Z37" i="1" l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6" i="1"/>
  <c r="Z35" i="1"/>
  <c r="Z19" i="1" s="1"/>
  <c r="Y35" i="1"/>
  <c r="Y19" i="1" s="1"/>
  <c r="X35" i="1"/>
  <c r="X19" i="1" s="1"/>
  <c r="W35" i="1"/>
  <c r="W19" i="1" s="1"/>
  <c r="V35" i="1"/>
  <c r="V19" i="1" s="1"/>
  <c r="U35" i="1"/>
  <c r="U19" i="1" s="1"/>
  <c r="T35" i="1"/>
  <c r="T19" i="1" s="1"/>
  <c r="S35" i="1"/>
  <c r="S19" i="1" s="1"/>
  <c r="R35" i="1"/>
  <c r="R19" i="1" s="1"/>
  <c r="Q35" i="1"/>
  <c r="Q19" i="1" s="1"/>
  <c r="P35" i="1"/>
  <c r="P19" i="1" s="1"/>
  <c r="O35" i="1"/>
  <c r="O19" i="1" s="1"/>
  <c r="N35" i="1"/>
  <c r="N19" i="1" s="1"/>
  <c r="M35" i="1"/>
  <c r="M19" i="1" s="1"/>
  <c r="L35" i="1"/>
  <c r="L19" i="1" s="1"/>
  <c r="K35" i="1"/>
  <c r="K19" i="1" s="1"/>
  <c r="J35" i="1"/>
  <c r="J19" i="1" s="1"/>
  <c r="I35" i="1"/>
  <c r="I19" i="1" s="1"/>
  <c r="H35" i="1"/>
  <c r="H19" i="1" s="1"/>
  <c r="G35" i="1"/>
  <c r="G19" i="1" s="1"/>
  <c r="T41" i="1"/>
  <c r="E18" i="1"/>
  <c r="E16" i="1"/>
  <c r="E15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E12" i="1"/>
  <c r="E11" i="1"/>
  <c r="E8" i="1" l="1"/>
  <c r="F37" i="1"/>
  <c r="F35" i="1"/>
  <c r="F19" i="1" s="1"/>
  <c r="R39" i="1"/>
  <c r="E37" i="1"/>
  <c r="W39" i="1"/>
  <c r="L39" i="1"/>
  <c r="M39" i="1"/>
  <c r="K39" i="1"/>
  <c r="H39" i="1"/>
  <c r="E13" i="1"/>
  <c r="J42" i="1"/>
  <c r="J41" i="1"/>
  <c r="J40" i="1"/>
  <c r="O42" i="1"/>
  <c r="O40" i="1"/>
  <c r="N39" i="1"/>
  <c r="V39" i="1"/>
  <c r="F13" i="1"/>
  <c r="P39" i="1"/>
  <c r="I39" i="1"/>
  <c r="Q39" i="1"/>
  <c r="U39" i="1"/>
  <c r="Z39" i="1"/>
  <c r="S39" i="1"/>
  <c r="X39" i="1"/>
  <c r="G39" i="1"/>
  <c r="Y41" i="1"/>
  <c r="Y43" i="1" s="1"/>
  <c r="T43" i="1"/>
  <c r="O41" i="1"/>
  <c r="O43" i="1" l="1"/>
  <c r="J43" i="1"/>
  <c r="E43" i="1" l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E2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<sst xmlns="http://schemas.openxmlformats.org/spreadsheetml/2006/main" count="194" uniqueCount="116">
  <si>
    <t>MINTATANTERV</t>
  </si>
  <si>
    <t>Gazdálkodási és menedzsment felsőoktatási szakképzés</t>
  </si>
  <si>
    <t>Levelező tagozat</t>
  </si>
  <si>
    <t xml:space="preserve">  heti óraszámokkal (ea, tgy., l.)) ; követelményekkel (k.); kreditekkel (kr.)</t>
  </si>
  <si>
    <t>Kód</t>
  </si>
  <si>
    <t>Tantárgyak</t>
  </si>
  <si>
    <t>elearning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</si>
  <si>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</si>
  <si>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</si>
  <si>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</si>
  <si>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</si>
  <si>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</si>
  <si>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</si>
  <si>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</si>
  <si>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</si>
  <si>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</si>
  <si>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</si>
  <si>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</si>
  <si>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</si>
  <si>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</si>
  <si>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</si>
  <si>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</si>
  <si>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</si>
  <si>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GMXMP1GFLF</t>
  </si>
  <si>
    <t>Munkaerő-piaci ismeretek</t>
  </si>
  <si>
    <t>é</t>
  </si>
  <si>
    <t>GKXNY2GFLF</t>
  </si>
  <si>
    <t>Idegen nyelvi alapszintű ismeretek</t>
  </si>
  <si>
    <t>GIXSP1GFLF</t>
  </si>
  <si>
    <t>Szakmai és pénzügyi információ feldolgozási ismeretek</t>
  </si>
  <si>
    <t>GMXKI1GFLF</t>
  </si>
  <si>
    <t>Kommunikációs ismeretek</t>
  </si>
  <si>
    <t>B</t>
  </si>
  <si>
    <t>Képzési terület és képzési ág szerinti modul</t>
  </si>
  <si>
    <t>5.</t>
  </si>
  <si>
    <t>GKEJO1GFLF</t>
  </si>
  <si>
    <t xml:space="preserve">Államigazgatási és jogi ismeretek </t>
  </si>
  <si>
    <t>elearning</t>
  </si>
  <si>
    <t>v</t>
  </si>
  <si>
    <t>6.</t>
  </si>
  <si>
    <t>GIEVG2GFLF</t>
  </si>
  <si>
    <t xml:space="preserve">Vállalkozásgazdaságtan </t>
  </si>
  <si>
    <t>blended</t>
  </si>
  <si>
    <t>7.</t>
  </si>
  <si>
    <t>GMEST2GFLF</t>
  </si>
  <si>
    <t>Statisztika</t>
  </si>
  <si>
    <t>8.</t>
  </si>
  <si>
    <t>GMXMD1GFLF</t>
  </si>
  <si>
    <t>Menedzsment alapjai</t>
  </si>
  <si>
    <t>9.</t>
  </si>
  <si>
    <t>GKXKG1GFLF</t>
  </si>
  <si>
    <t>Közgazdaságtani alapismeretek</t>
  </si>
  <si>
    <t>C</t>
  </si>
  <si>
    <t>C Szakképzési modul</t>
  </si>
  <si>
    <t>C/1 Szakirány szerinti modul</t>
  </si>
  <si>
    <t>10.</t>
  </si>
  <si>
    <t>GUEPK1GFLF</t>
  </si>
  <si>
    <t xml:space="preserve">Piackutatás és adatelemzés </t>
  </si>
  <si>
    <t>11.</t>
  </si>
  <si>
    <t>GKESU2GFLF</t>
  </si>
  <si>
    <t>Startup projektek gazdasági támogatása</t>
  </si>
  <si>
    <t>12.</t>
  </si>
  <si>
    <t>GKEPA1GFLF</t>
  </si>
  <si>
    <t>Pénzügyek alapjai</t>
  </si>
  <si>
    <t>13.</t>
  </si>
  <si>
    <t>GKEVP2GFLF</t>
  </si>
  <si>
    <t>Vállalkozások pénzügyei</t>
  </si>
  <si>
    <t>14.</t>
  </si>
  <si>
    <t>GUEMA1GFLF</t>
  </si>
  <si>
    <t>Marketing alapjai</t>
  </si>
  <si>
    <t>15.</t>
  </si>
  <si>
    <t>GMESA1GFLF</t>
  </si>
  <si>
    <t>Számvitel alapjai</t>
  </si>
  <si>
    <t>16.</t>
  </si>
  <si>
    <t>GKEPM2GFLF</t>
  </si>
  <si>
    <t>Projektmenedzsment</t>
  </si>
  <si>
    <t>17.</t>
  </si>
  <si>
    <t>GUEVV2GFLF</t>
  </si>
  <si>
    <t>Válság- és változásmenedzsment</t>
  </si>
  <si>
    <t>18.</t>
  </si>
  <si>
    <t>GMXHR1GFLF</t>
  </si>
  <si>
    <t>HR menedzsment és vezetési technikák</t>
  </si>
  <si>
    <t>19.</t>
  </si>
  <si>
    <t>GUEFM2GFLF</t>
  </si>
  <si>
    <t xml:space="preserve">Fogyasztói magatartás és szervezeti piacok </t>
  </si>
  <si>
    <t>20-</t>
  </si>
  <si>
    <t>GKEKO1GFLF</t>
  </si>
  <si>
    <t>Környezetgazdaságtan</t>
  </si>
  <si>
    <t>21.</t>
  </si>
  <si>
    <t>GKEDM1GFLF</t>
  </si>
  <si>
    <t>Döntéselmélet és módszertan</t>
  </si>
  <si>
    <t>22.</t>
  </si>
  <si>
    <t>GMXTM1GFLF</t>
  </si>
  <si>
    <t>Termelésmenedzsment</t>
  </si>
  <si>
    <t>23.</t>
  </si>
  <si>
    <t>GUXIM1GFLF</t>
  </si>
  <si>
    <t>Integrált marketingkommunikáció</t>
  </si>
  <si>
    <t>C/2 Gyakorlati félév</t>
  </si>
  <si>
    <t>24.</t>
  </si>
  <si>
    <t>GKGSG2GFLF</t>
  </si>
  <si>
    <t>Szakmai gyakorlat</t>
  </si>
  <si>
    <t>Kritérium tárgyak</t>
  </si>
  <si>
    <t>25.</t>
  </si>
  <si>
    <t>GDIPAT1BNF</t>
  </si>
  <si>
    <t>Patronálás</t>
  </si>
  <si>
    <t>a</t>
  </si>
  <si>
    <t>Összesen</t>
  </si>
  <si>
    <t>aláírás (a)</t>
  </si>
  <si>
    <t>vizsga (v)</t>
  </si>
  <si>
    <t>Féléviközi teljesítmény (é)</t>
  </si>
  <si>
    <t>Összes követelmény</t>
  </si>
  <si>
    <t>Záróvizsga:</t>
  </si>
  <si>
    <t>e</t>
  </si>
  <si>
    <t>gy</t>
  </si>
  <si>
    <t>Komplex szakmai ismeretek (1)</t>
  </si>
  <si>
    <t>Projektmenedzsment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</si>
</sst>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7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right"/>
    </xf>
    <xf numFmtId="0" fontId="4" fillId="0" borderId="13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14" xfId="0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26" xfId="0" applyFont="1" applyBorder="1"/>
    <xf numFmtId="0" fontId="6" fillId="0" borderId="3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55" xfId="0" applyFont="1" applyBorder="1"/>
    <xf numFmtId="0" fontId="5" fillId="0" borderId="65" xfId="0" applyFont="1" applyBorder="1"/>
    <xf numFmtId="0" fontId="6" fillId="0" borderId="4" xfId="0" applyFont="1" applyBorder="1" applyAlignment="1">
      <alignment horizontal="left"/>
    </xf>
    <xf numFmtId="0" fontId="6" fillId="0" borderId="4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6" fillId="0" borderId="20" xfId="0" applyFont="1" applyBorder="1"/>
    <xf numFmtId="0" fontId="5" fillId="0" borderId="2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/>
    <xf numFmtId="0" fontId="5" fillId="0" borderId="56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7" xfId="0" applyFont="1" applyBorder="1"/>
    <xf numFmtId="0" fontId="5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5" fillId="2" borderId="8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8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4" fillId="2" borderId="8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7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5" fillId="2" borderId="37" xfId="0" applyFont="1" applyFill="1" applyBorder="1"/>
    <xf numFmtId="0" fontId="5" fillId="2" borderId="2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 wrapText="1"/>
    </xf>
    <xf numFmtId="0" fontId="4" fillId="2" borderId="8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0" borderId="28" xfId="0" applyFont="1" applyBorder="1" applyAlignment="1">
      <alignment horizont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center" wrapText="1"/>
    </xf>
    <xf numFmtId="0" fontId="4" fillId="2" borderId="28" xfId="0" applyFont="1" applyFill="1" applyBorder="1" applyAlignment="1">
      <alignment horizontal="center" vertical="center"/>
    </xf>
    <xf numFmtId="0" fontId="0" fillId="0" borderId="8" xfId="0" applyBorder="1"/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5" fillId="2" borderId="26" xfId="0" applyFont="1" applyFill="1" applyBorder="1"/>
    <xf numFmtId="0" fontId="5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65" xfId="0" applyFont="1" applyFill="1" applyBorder="1"/>
    <xf numFmtId="0" fontId="5" fillId="2" borderId="16" xfId="0" applyFont="1" applyFill="1" applyBorder="1" applyAlignment="1">
      <alignment horizontal="center"/>
    </xf>
    <xf numFmtId="0" fontId="4" fillId="2" borderId="71" xfId="0" applyFont="1" applyFill="1" applyBorder="1" applyAlignment="1">
      <alignment horizontal="center"/>
    </xf>
    <xf numFmtId="0" fontId="4" fillId="2" borderId="87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4" fillId="2" borderId="88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5" fillId="2" borderId="55" xfId="0" applyFont="1" applyFill="1" applyBorder="1"/>
    <xf numFmtId="0" fontId="5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wrapText="1"/>
    </xf>
    <xf numFmtId="0" fontId="4" fillId="2" borderId="73" xfId="0" applyFont="1" applyFill="1" applyBorder="1" applyAlignment="1">
      <alignment horizontal="center"/>
    </xf>
    <xf numFmtId="0" fontId="5" fillId="2" borderId="47" xfId="0" applyFont="1" applyFill="1" applyBorder="1"/>
    <xf numFmtId="0" fontId="4" fillId="2" borderId="3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4" borderId="26" xfId="0" applyFont="1" applyFill="1" applyBorder="1"/>
    <xf numFmtId="0" fontId="6" fillId="4" borderId="55" xfId="0" applyFont="1" applyFill="1" applyBorder="1"/>
    <xf numFmtId="0" fontId="6" fillId="4" borderId="65" xfId="0" applyFont="1" applyFill="1" applyBorder="1"/>
    <xf numFmtId="0" fontId="6" fillId="4" borderId="82" xfId="0" applyFont="1" applyFill="1" applyBorder="1"/>
    <xf numFmtId="0" fontId="6" fillId="4" borderId="25" xfId="0" applyFont="1" applyFill="1" applyBorder="1"/>
    <xf numFmtId="0" fontId="6" fillId="4" borderId="7" xfId="0" applyFont="1" applyFill="1" applyBorder="1"/>
    <xf numFmtId="0" fontId="6" fillId="0" borderId="26" xfId="0" applyFont="1" applyBorder="1"/>
    <xf numFmtId="0" fontId="6" fillId="0" borderId="89" xfId="0" applyFont="1" applyBorder="1"/>
    <xf numFmtId="0" fontId="5" fillId="0" borderId="34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6" fillId="0" borderId="84" xfId="0" applyFont="1" applyBorder="1"/>
    <xf numFmtId="0" fontId="5" fillId="0" borderId="83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90" xfId="0" applyFont="1" applyBorder="1"/>
    <xf numFmtId="0" fontId="5" fillId="0" borderId="91" xfId="0" applyFont="1" applyBorder="1" applyAlignment="1">
      <alignment wrapText="1"/>
    </xf>
    <xf numFmtId="0" fontId="5" fillId="0" borderId="92" xfId="0" applyFont="1" applyBorder="1"/>
    <xf numFmtId="0" fontId="6" fillId="0" borderId="93" xfId="0" applyFont="1" applyBorder="1" applyAlignment="1">
      <alignment vertical="center"/>
    </xf>
    <xf numFmtId="0" fontId="5" fillId="0" borderId="93" xfId="0" applyFont="1" applyBorder="1"/>
    <xf numFmtId="0" fontId="5" fillId="0" borderId="94" xfId="0" applyFont="1" applyBorder="1"/>
    <xf numFmtId="0" fontId="6" fillId="0" borderId="95" xfId="0" applyFont="1" applyBorder="1" applyAlignment="1">
      <alignment vertical="center"/>
    </xf>
    <xf numFmtId="0" fontId="5" fillId="0" borderId="96" xfId="0" applyFont="1" applyBorder="1" applyAlignment="1">
      <alignment vertical="center"/>
    </xf>
    <xf numFmtId="0" fontId="6" fillId="4" borderId="97" xfId="0" applyFont="1" applyFill="1" applyBorder="1"/>
    <xf numFmtId="0" fontId="6" fillId="0" borderId="97" xfId="0" applyFont="1" applyBorder="1"/>
    <xf numFmtId="0" fontId="6" fillId="4" borderId="98" xfId="0" applyFont="1" applyFill="1" applyBorder="1"/>
    <xf numFmtId="0" fontId="6" fillId="0" borderId="9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65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U56"/>
  <sheetViews>
    <sheetView tabSelected="1" view="pageBreakPreview" topLeftCell="A34" zoomScaleNormal="115" zoomScaleSheetLayoutView="100" workbookViewId="0">
      <selection activeCell="D49" sqref="D49"/>
    </sheetView>
  </sheetViews>
  <sheetFormatPr defaultColWidth="9.140625" defaultRowHeight="12.75"/>
  <cols>
    <col min="1" max="1" width="5.5703125" style="133" customWidth="1"/>
    <col min="2" max="2" width="12.7109375" customWidth="1"/>
    <col min="3" max="3" width="43.7109375" customWidth="1"/>
    <col min="4" max="4" width="7.42578125" style="133" customWidth="1"/>
    <col min="5" max="5" width="8" style="78" bestFit="1" customWidth="1"/>
    <col min="6" max="6" width="5.42578125" style="78" bestFit="1" customWidth="1"/>
    <col min="7" max="26" width="3.28515625" customWidth="1"/>
    <col min="27" max="27" width="27.7109375" style="2" customWidth="1"/>
  </cols>
  <sheetData>
    <row r="1" spans="1:27" ht="18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</row>
    <row r="2" spans="1:27" ht="15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</row>
    <row r="3" spans="1:27" ht="15" customHeight="1">
      <c r="A3" s="205" t="s">
        <v>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</row>
    <row r="4" spans="1:27" ht="13.5" thickBot="1">
      <c r="A4" s="206" t="s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</row>
    <row r="5" spans="1:27" ht="13.5" thickBot="1">
      <c r="A5" s="207"/>
      <c r="B5" s="207" t="s">
        <v>4</v>
      </c>
      <c r="C5" s="209" t="s">
        <v>5</v>
      </c>
      <c r="D5" s="211" t="s">
        <v>6</v>
      </c>
      <c r="E5" s="214" t="s">
        <v>7</v>
      </c>
      <c r="F5" s="215"/>
      <c r="G5" s="216" t="s">
        <v>8</v>
      </c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21" t="s">
        <v>9</v>
      </c>
    </row>
    <row r="6" spans="1:27" ht="13.5" thickBot="1">
      <c r="A6" s="208"/>
      <c r="B6" s="208"/>
      <c r="C6" s="210"/>
      <c r="D6" s="212"/>
      <c r="E6" s="224" t="s">
        <v>10</v>
      </c>
      <c r="F6" s="226" t="s">
        <v>11</v>
      </c>
      <c r="G6" s="5"/>
      <c r="H6" s="5"/>
      <c r="I6" s="6" t="s">
        <v>12</v>
      </c>
      <c r="J6" s="7"/>
      <c r="K6" s="8"/>
      <c r="L6" s="9"/>
      <c r="M6" s="10"/>
      <c r="N6" s="11" t="s">
        <v>13</v>
      </c>
      <c r="O6" s="12"/>
      <c r="P6" s="13"/>
      <c r="Q6" s="5"/>
      <c r="R6" s="5"/>
      <c r="S6" s="6" t="s">
        <v>14</v>
      </c>
      <c r="T6" s="7"/>
      <c r="U6" s="8"/>
      <c r="V6" s="9"/>
      <c r="W6" s="10"/>
      <c r="X6" s="11" t="s">
        <v>15</v>
      </c>
      <c r="Y6" s="12"/>
      <c r="Z6" s="13"/>
      <c r="AA6" s="222"/>
    </row>
    <row r="7" spans="1:27" ht="13.5" thickBot="1">
      <c r="A7" s="208"/>
      <c r="B7" s="208"/>
      <c r="C7" s="210"/>
      <c r="D7" s="213"/>
      <c r="E7" s="225"/>
      <c r="F7" s="227"/>
      <c r="G7" s="14" t="s">
        <v>16</v>
      </c>
      <c r="H7" s="14" t="s">
        <v>17</v>
      </c>
      <c r="I7" s="15" t="s">
        <v>18</v>
      </c>
      <c r="J7" s="15" t="s">
        <v>19</v>
      </c>
      <c r="K7" s="128" t="s">
        <v>20</v>
      </c>
      <c r="L7" s="16" t="s">
        <v>16</v>
      </c>
      <c r="M7" s="14" t="s">
        <v>17</v>
      </c>
      <c r="N7" s="15" t="s">
        <v>18</v>
      </c>
      <c r="O7" s="15" t="s">
        <v>19</v>
      </c>
      <c r="P7" s="127" t="s">
        <v>20</v>
      </c>
      <c r="Q7" s="14" t="s">
        <v>16</v>
      </c>
      <c r="R7" s="14" t="s">
        <v>17</v>
      </c>
      <c r="S7" s="15" t="s">
        <v>18</v>
      </c>
      <c r="T7" s="15" t="s">
        <v>19</v>
      </c>
      <c r="U7" s="128" t="s">
        <v>20</v>
      </c>
      <c r="V7" s="16" t="s">
        <v>16</v>
      </c>
      <c r="W7" s="14" t="s">
        <v>17</v>
      </c>
      <c r="X7" s="15" t="s">
        <v>18</v>
      </c>
      <c r="Y7" s="15" t="s">
        <v>19</v>
      </c>
      <c r="Z7" s="127" t="s">
        <v>20</v>
      </c>
      <c r="AA7" s="223"/>
    </row>
    <row r="8" spans="1:27" ht="15" customHeight="1" thickBot="1">
      <c r="A8" s="114" t="s">
        <v>21</v>
      </c>
      <c r="B8" s="228" t="s">
        <v>22</v>
      </c>
      <c r="C8" s="229"/>
      <c r="D8" s="107"/>
      <c r="E8" s="105">
        <f t="shared" ref="E8:Z8" si="0">SUM(E9:E12)</f>
        <v>50</v>
      </c>
      <c r="F8" s="105">
        <f t="shared" si="0"/>
        <v>12</v>
      </c>
      <c r="G8" s="105">
        <f t="shared" si="0"/>
        <v>5</v>
      </c>
      <c r="H8" s="105">
        <f t="shared" si="0"/>
        <v>20</v>
      </c>
      <c r="I8" s="105">
        <f t="shared" si="0"/>
        <v>0</v>
      </c>
      <c r="J8" s="105">
        <f t="shared" si="0"/>
        <v>0</v>
      </c>
      <c r="K8" s="105">
        <f t="shared" si="0"/>
        <v>6</v>
      </c>
      <c r="L8" s="105">
        <f t="shared" si="0"/>
        <v>0</v>
      </c>
      <c r="M8" s="105">
        <f t="shared" si="0"/>
        <v>10</v>
      </c>
      <c r="N8" s="105">
        <f t="shared" si="0"/>
        <v>0</v>
      </c>
      <c r="O8" s="105">
        <f t="shared" si="0"/>
        <v>0</v>
      </c>
      <c r="P8" s="105">
        <f t="shared" si="0"/>
        <v>3</v>
      </c>
      <c r="Q8" s="105">
        <f t="shared" si="0"/>
        <v>10</v>
      </c>
      <c r="R8" s="105">
        <f t="shared" si="0"/>
        <v>5</v>
      </c>
      <c r="S8" s="105">
        <f t="shared" si="0"/>
        <v>0</v>
      </c>
      <c r="T8" s="105">
        <f t="shared" si="0"/>
        <v>0</v>
      </c>
      <c r="U8" s="105">
        <f t="shared" si="0"/>
        <v>3</v>
      </c>
      <c r="V8" s="105">
        <f t="shared" si="0"/>
        <v>0</v>
      </c>
      <c r="W8" s="105">
        <f t="shared" si="0"/>
        <v>0</v>
      </c>
      <c r="X8" s="105">
        <f t="shared" si="0"/>
        <v>0</v>
      </c>
      <c r="Y8" s="105">
        <f t="shared" si="0"/>
        <v>0</v>
      </c>
      <c r="Z8" s="105">
        <f t="shared" si="0"/>
        <v>0</v>
      </c>
      <c r="AA8" s="105"/>
    </row>
    <row r="9" spans="1:27" s="134" customFormat="1" ht="15" customHeight="1">
      <c r="A9" s="125" t="s">
        <v>12</v>
      </c>
      <c r="B9" s="176" t="s">
        <v>23</v>
      </c>
      <c r="C9" s="142" t="s">
        <v>24</v>
      </c>
      <c r="D9" s="143"/>
      <c r="E9" s="144">
        <f>G9+H9+I9+L9+M9+N9+Q9+R9+S9+V9+W9+X9</f>
        <v>15</v>
      </c>
      <c r="F9" s="140">
        <v>3</v>
      </c>
      <c r="G9" s="97"/>
      <c r="H9" s="97"/>
      <c r="I9" s="97"/>
      <c r="J9" s="97"/>
      <c r="K9" s="140"/>
      <c r="L9" s="158"/>
      <c r="M9" s="97"/>
      <c r="N9" s="97"/>
      <c r="O9" s="97"/>
      <c r="P9" s="140"/>
      <c r="Q9" s="158">
        <v>10</v>
      </c>
      <c r="R9" s="97">
        <v>5</v>
      </c>
      <c r="S9" s="97">
        <v>0</v>
      </c>
      <c r="T9" s="97" t="s">
        <v>25</v>
      </c>
      <c r="U9" s="140">
        <v>3</v>
      </c>
      <c r="V9" s="97"/>
      <c r="W9" s="97"/>
      <c r="X9" s="97"/>
      <c r="Y9" s="97"/>
      <c r="Z9" s="147"/>
      <c r="AA9" s="159"/>
    </row>
    <row r="10" spans="1:27" s="134" customFormat="1" ht="15" customHeight="1">
      <c r="A10" s="125" t="s">
        <v>13</v>
      </c>
      <c r="B10" s="176" t="s">
        <v>26</v>
      </c>
      <c r="C10" s="142" t="s">
        <v>27</v>
      </c>
      <c r="D10" s="143"/>
      <c r="E10" s="144">
        <v>10</v>
      </c>
      <c r="F10" s="140">
        <f t="shared" ref="F10:F11" si="1">K10+P10+U10+Z10</f>
        <v>3</v>
      </c>
      <c r="G10" s="99"/>
      <c r="H10" s="99"/>
      <c r="I10" s="99"/>
      <c r="J10" s="99"/>
      <c r="K10" s="140"/>
      <c r="L10" s="97">
        <v>0</v>
      </c>
      <c r="M10" s="97">
        <v>10</v>
      </c>
      <c r="N10" s="97">
        <v>0</v>
      </c>
      <c r="O10" s="97" t="s">
        <v>25</v>
      </c>
      <c r="P10" s="140">
        <v>3</v>
      </c>
      <c r="Q10" s="158"/>
      <c r="R10" s="97"/>
      <c r="S10" s="97"/>
      <c r="T10" s="97"/>
      <c r="U10" s="140"/>
      <c r="V10" s="97"/>
      <c r="W10" s="97"/>
      <c r="X10" s="97"/>
      <c r="Y10" s="97"/>
      <c r="Z10" s="147"/>
      <c r="AA10" s="148"/>
    </row>
    <row r="11" spans="1:27" s="134" customFormat="1" ht="15" customHeight="1">
      <c r="A11" s="125" t="s">
        <v>14</v>
      </c>
      <c r="B11" s="176" t="s">
        <v>28</v>
      </c>
      <c r="C11" s="142" t="s">
        <v>29</v>
      </c>
      <c r="D11" s="143"/>
      <c r="E11" s="144">
        <f>G11+H11+I11+L11+M11+N11+Q11+R11+S11+V11+W11+X11</f>
        <v>10</v>
      </c>
      <c r="F11" s="140">
        <f t="shared" si="1"/>
        <v>3</v>
      </c>
      <c r="G11" s="97">
        <v>0</v>
      </c>
      <c r="H11" s="97">
        <v>10</v>
      </c>
      <c r="I11" s="97">
        <v>0</v>
      </c>
      <c r="J11" s="97" t="s">
        <v>25</v>
      </c>
      <c r="K11" s="140">
        <v>3</v>
      </c>
      <c r="L11" s="145"/>
      <c r="M11" s="99"/>
      <c r="N11" s="99"/>
      <c r="O11" s="99"/>
      <c r="P11" s="160"/>
      <c r="Q11" s="97"/>
      <c r="R11" s="97"/>
      <c r="S11" s="97"/>
      <c r="T11" s="97"/>
      <c r="U11" s="140"/>
      <c r="V11" s="97"/>
      <c r="W11" s="97"/>
      <c r="X11" s="97"/>
      <c r="Y11" s="97"/>
      <c r="Z11" s="147"/>
      <c r="AA11" s="148"/>
    </row>
    <row r="12" spans="1:27" s="134" customFormat="1" ht="15" customHeight="1">
      <c r="A12" s="125" t="s">
        <v>15</v>
      </c>
      <c r="B12" s="176" t="s">
        <v>30</v>
      </c>
      <c r="C12" s="142" t="s">
        <v>31</v>
      </c>
      <c r="D12" s="143"/>
      <c r="E12" s="144">
        <f>G12+H12+I12+L12+M12+N12+Q12+R12+S12+V12+W12+X12</f>
        <v>15</v>
      </c>
      <c r="F12" s="140">
        <v>3</v>
      </c>
      <c r="G12" s="97">
        <v>5</v>
      </c>
      <c r="H12" s="97">
        <v>10</v>
      </c>
      <c r="I12" s="97">
        <v>0</v>
      </c>
      <c r="J12" s="97" t="s">
        <v>25</v>
      </c>
      <c r="K12" s="140">
        <v>3</v>
      </c>
      <c r="L12" s="97"/>
      <c r="M12" s="97"/>
      <c r="N12" s="97"/>
      <c r="O12" s="97"/>
      <c r="P12" s="140"/>
      <c r="Q12" s="145"/>
      <c r="R12" s="97"/>
      <c r="S12" s="97"/>
      <c r="T12" s="97"/>
      <c r="U12" s="146"/>
      <c r="V12" s="145"/>
      <c r="W12" s="97"/>
      <c r="X12" s="97"/>
      <c r="Y12" s="97"/>
      <c r="Z12" s="147"/>
      <c r="AA12" s="148"/>
    </row>
    <row r="13" spans="1:27" ht="15" customHeight="1">
      <c r="A13" s="106" t="s">
        <v>32</v>
      </c>
      <c r="B13" s="228" t="s">
        <v>33</v>
      </c>
      <c r="C13" s="229"/>
      <c r="D13" s="107"/>
      <c r="E13" s="108">
        <f>SUM(E14:E18)</f>
        <v>95</v>
      </c>
      <c r="F13" s="109">
        <f>SUM(F14:F18)</f>
        <v>21</v>
      </c>
      <c r="G13" s="110">
        <f>SUM(G14:G18)</f>
        <v>25</v>
      </c>
      <c r="H13" s="111">
        <f>SUM(H14:H18)</f>
        <v>30</v>
      </c>
      <c r="I13" s="111">
        <f>SUM(I14:I18)</f>
        <v>0</v>
      </c>
      <c r="J13" s="111"/>
      <c r="K13" s="112">
        <f>SUM(K14:K18)</f>
        <v>13</v>
      </c>
      <c r="L13" s="110">
        <f>SUM(L14:L18)</f>
        <v>20</v>
      </c>
      <c r="M13" s="111">
        <f>SUM(M14:M18)</f>
        <v>10</v>
      </c>
      <c r="N13" s="111">
        <f>SUM(N14:N18)</f>
        <v>10</v>
      </c>
      <c r="O13" s="111"/>
      <c r="P13" s="113">
        <f>SUM(P14:P18)</f>
        <v>8</v>
      </c>
      <c r="Q13" s="111">
        <f>SUM(Q14:Q18)</f>
        <v>0</v>
      </c>
      <c r="R13" s="111">
        <f>SUM(R14:R18)</f>
        <v>0</v>
      </c>
      <c r="S13" s="111">
        <f>SUM(S14:S18)</f>
        <v>0</v>
      </c>
      <c r="T13" s="111"/>
      <c r="U13" s="112">
        <f>SUM(U14:U18)</f>
        <v>0</v>
      </c>
      <c r="V13" s="110">
        <f>SUM(V14:V18)</f>
        <v>0</v>
      </c>
      <c r="W13" s="111">
        <f>SUM(W14:W18)</f>
        <v>0</v>
      </c>
      <c r="X13" s="111">
        <f>SUM(X14:X18)</f>
        <v>0</v>
      </c>
      <c r="Y13" s="111"/>
      <c r="Z13" s="113">
        <f>SUM(Z14:Z18)</f>
        <v>0</v>
      </c>
      <c r="AA13" s="105"/>
    </row>
    <row r="14" spans="1:27" s="134" customFormat="1" ht="15" customHeight="1">
      <c r="A14" s="161" t="s">
        <v>34</v>
      </c>
      <c r="B14" s="177" t="s">
        <v>35</v>
      </c>
      <c r="C14" s="162" t="s">
        <v>36</v>
      </c>
      <c r="D14" s="163" t="s">
        <v>37</v>
      </c>
      <c r="E14" s="164">
        <f t="shared" ref="E14:E18" si="2">G14+H14+I14+L14+M14+N14+Q14+R14+S14+V14+W14+X14</f>
        <v>10</v>
      </c>
      <c r="F14" s="140">
        <f t="shared" ref="F14:F18" si="3">K14+P14+U14+Z14</f>
        <v>3</v>
      </c>
      <c r="G14" s="165">
        <v>5</v>
      </c>
      <c r="H14" s="165">
        <v>5</v>
      </c>
      <c r="I14" s="165">
        <v>0</v>
      </c>
      <c r="J14" s="165" t="s">
        <v>38</v>
      </c>
      <c r="K14" s="166">
        <v>3</v>
      </c>
      <c r="L14" s="167"/>
      <c r="M14" s="165"/>
      <c r="N14" s="165"/>
      <c r="O14" s="165"/>
      <c r="P14" s="166"/>
      <c r="Q14" s="167"/>
      <c r="R14" s="165"/>
      <c r="S14" s="165"/>
      <c r="T14" s="165"/>
      <c r="U14" s="166"/>
      <c r="V14" s="165"/>
      <c r="W14" s="165"/>
      <c r="X14" s="165"/>
      <c r="Y14" s="165"/>
      <c r="Z14" s="147"/>
      <c r="AA14" s="168"/>
    </row>
    <row r="15" spans="1:27" s="134" customFormat="1" ht="15" customHeight="1">
      <c r="A15" s="125" t="s">
        <v>39</v>
      </c>
      <c r="B15" s="176" t="s">
        <v>40</v>
      </c>
      <c r="C15" s="142" t="s">
        <v>41</v>
      </c>
      <c r="D15" s="143" t="s">
        <v>42</v>
      </c>
      <c r="E15" s="144">
        <f t="shared" si="2"/>
        <v>20</v>
      </c>
      <c r="F15" s="140">
        <f t="shared" si="3"/>
        <v>4</v>
      </c>
      <c r="G15" s="97"/>
      <c r="H15" s="97"/>
      <c r="I15" s="97"/>
      <c r="J15" s="97"/>
      <c r="K15" s="140"/>
      <c r="L15" s="145">
        <v>10</v>
      </c>
      <c r="M15" s="184">
        <v>0</v>
      </c>
      <c r="N15" s="184">
        <v>10</v>
      </c>
      <c r="O15" s="99" t="s">
        <v>38</v>
      </c>
      <c r="P15" s="160">
        <v>4</v>
      </c>
      <c r="Q15" s="158"/>
      <c r="R15" s="97"/>
      <c r="S15" s="97"/>
      <c r="T15" s="97"/>
      <c r="U15" s="140"/>
      <c r="V15" s="97"/>
      <c r="W15" s="97"/>
      <c r="X15" s="97"/>
      <c r="Y15" s="97"/>
      <c r="Z15" s="147"/>
      <c r="AA15" s="148"/>
    </row>
    <row r="16" spans="1:27" s="134" customFormat="1" ht="15" customHeight="1">
      <c r="A16" s="125" t="s">
        <v>43</v>
      </c>
      <c r="B16" s="176" t="s">
        <v>44</v>
      </c>
      <c r="C16" s="142" t="s">
        <v>45</v>
      </c>
      <c r="D16" s="143" t="s">
        <v>42</v>
      </c>
      <c r="E16" s="144">
        <f t="shared" si="2"/>
        <v>20</v>
      </c>
      <c r="F16" s="140">
        <f t="shared" si="3"/>
        <v>4</v>
      </c>
      <c r="G16" s="97"/>
      <c r="H16" s="97"/>
      <c r="I16" s="97"/>
      <c r="J16" s="97"/>
      <c r="K16" s="140"/>
      <c r="L16" s="145">
        <v>10</v>
      </c>
      <c r="M16" s="99">
        <v>10</v>
      </c>
      <c r="N16" s="99">
        <v>0</v>
      </c>
      <c r="O16" s="99" t="s">
        <v>25</v>
      </c>
      <c r="P16" s="160">
        <v>4</v>
      </c>
      <c r="Q16" s="97"/>
      <c r="R16" s="97"/>
      <c r="S16" s="97"/>
      <c r="T16" s="97"/>
      <c r="U16" s="140"/>
      <c r="V16" s="97"/>
      <c r="W16" s="97"/>
      <c r="X16" s="97"/>
      <c r="Y16" s="97"/>
      <c r="Z16" s="147"/>
      <c r="AA16" s="169"/>
    </row>
    <row r="17" spans="1:385" s="134" customFormat="1" ht="15" customHeight="1">
      <c r="A17" s="125" t="s">
        <v>46</v>
      </c>
      <c r="B17" s="176" t="s">
        <v>47</v>
      </c>
      <c r="C17" s="142" t="s">
        <v>48</v>
      </c>
      <c r="D17" s="143"/>
      <c r="E17" s="144">
        <v>20</v>
      </c>
      <c r="F17" s="140">
        <v>5</v>
      </c>
      <c r="G17" s="97">
        <v>10</v>
      </c>
      <c r="H17" s="97">
        <v>10</v>
      </c>
      <c r="I17" s="97">
        <v>0</v>
      </c>
      <c r="J17" s="97" t="s">
        <v>25</v>
      </c>
      <c r="K17" s="140">
        <v>5</v>
      </c>
      <c r="L17" s="97"/>
      <c r="M17" s="97"/>
      <c r="N17" s="97"/>
      <c r="O17" s="97"/>
      <c r="P17" s="97"/>
      <c r="Q17" s="145"/>
      <c r="R17" s="97"/>
      <c r="S17" s="97"/>
      <c r="T17" s="97"/>
      <c r="U17" s="146"/>
      <c r="V17" s="145"/>
      <c r="W17" s="97"/>
      <c r="X17" s="97"/>
      <c r="Y17" s="97"/>
      <c r="Z17" s="147"/>
      <c r="AA17" s="148"/>
    </row>
    <row r="18" spans="1:385" s="134" customFormat="1" ht="15" customHeight="1">
      <c r="A18" s="149" t="s">
        <v>49</v>
      </c>
      <c r="B18" s="178" t="s">
        <v>50</v>
      </c>
      <c r="C18" s="150" t="s">
        <v>51</v>
      </c>
      <c r="D18" s="151"/>
      <c r="E18" s="152">
        <f t="shared" si="2"/>
        <v>25</v>
      </c>
      <c r="F18" s="153">
        <f t="shared" si="3"/>
        <v>5</v>
      </c>
      <c r="G18" s="154">
        <v>10</v>
      </c>
      <c r="H18" s="154">
        <v>15</v>
      </c>
      <c r="I18" s="154">
        <v>0</v>
      </c>
      <c r="J18" s="154" t="s">
        <v>38</v>
      </c>
      <c r="K18" s="155">
        <v>5</v>
      </c>
      <c r="L18" s="156"/>
      <c r="M18" s="154"/>
      <c r="N18" s="154"/>
      <c r="O18" s="154"/>
      <c r="P18" s="155"/>
      <c r="Q18" s="156"/>
      <c r="R18" s="154"/>
      <c r="S18" s="154"/>
      <c r="T18" s="154"/>
      <c r="U18" s="155"/>
      <c r="V18" s="154"/>
      <c r="W18" s="154"/>
      <c r="X18" s="154"/>
      <c r="Y18" s="154"/>
      <c r="Z18" s="157"/>
      <c r="AA18" s="148"/>
    </row>
    <row r="19" spans="1:385" ht="15" customHeight="1">
      <c r="A19" s="102" t="s">
        <v>52</v>
      </c>
      <c r="B19" s="230" t="s">
        <v>53</v>
      </c>
      <c r="C19" s="231"/>
      <c r="D19" s="103"/>
      <c r="E19" s="104">
        <f t="shared" ref="E19:Z19" si="4">E20+E35</f>
        <v>290</v>
      </c>
      <c r="F19" s="104">
        <f t="shared" si="4"/>
        <v>87</v>
      </c>
      <c r="G19" s="104">
        <f t="shared" si="4"/>
        <v>30</v>
      </c>
      <c r="H19" s="104">
        <f t="shared" si="4"/>
        <v>25</v>
      </c>
      <c r="I19" s="104">
        <f t="shared" si="4"/>
        <v>0</v>
      </c>
      <c r="J19" s="104">
        <f t="shared" si="4"/>
        <v>0</v>
      </c>
      <c r="K19" s="104">
        <f t="shared" si="4"/>
        <v>12</v>
      </c>
      <c r="L19" s="104">
        <f t="shared" si="4"/>
        <v>45</v>
      </c>
      <c r="M19" s="104">
        <f t="shared" si="4"/>
        <v>50</v>
      </c>
      <c r="N19" s="104">
        <f t="shared" si="4"/>
        <v>0</v>
      </c>
      <c r="O19" s="104">
        <f t="shared" si="4"/>
        <v>0</v>
      </c>
      <c r="P19" s="104">
        <f t="shared" si="4"/>
        <v>21</v>
      </c>
      <c r="Q19" s="104">
        <f t="shared" si="4"/>
        <v>50</v>
      </c>
      <c r="R19" s="104">
        <f t="shared" si="4"/>
        <v>45</v>
      </c>
      <c r="S19" s="104">
        <f t="shared" si="4"/>
        <v>5</v>
      </c>
      <c r="T19" s="104">
        <f t="shared" si="4"/>
        <v>0</v>
      </c>
      <c r="U19" s="104">
        <f t="shared" si="4"/>
        <v>24</v>
      </c>
      <c r="V19" s="104">
        <f t="shared" si="4"/>
        <v>0</v>
      </c>
      <c r="W19" s="104">
        <f t="shared" si="4"/>
        <v>0</v>
      </c>
      <c r="X19" s="104">
        <f t="shared" si="4"/>
        <v>0</v>
      </c>
      <c r="Y19" s="104">
        <f t="shared" si="4"/>
        <v>0</v>
      </c>
      <c r="Z19" s="104">
        <f t="shared" si="4"/>
        <v>30</v>
      </c>
      <c r="AA19" s="105"/>
    </row>
    <row r="20" spans="1:385" ht="15" customHeight="1">
      <c r="A20" s="22"/>
      <c r="B20" s="27" t="s">
        <v>54</v>
      </c>
      <c r="C20" s="27"/>
      <c r="D20" s="17"/>
      <c r="E20" s="18">
        <f t="shared" ref="E20:Z20" si="5">SUM(E21:E34)</f>
        <v>250</v>
      </c>
      <c r="F20" s="18">
        <f t="shared" si="5"/>
        <v>57</v>
      </c>
      <c r="G20" s="18">
        <f t="shared" si="5"/>
        <v>30</v>
      </c>
      <c r="H20" s="18">
        <f t="shared" si="5"/>
        <v>25</v>
      </c>
      <c r="I20" s="18">
        <f t="shared" si="5"/>
        <v>0</v>
      </c>
      <c r="J20" s="18">
        <f t="shared" si="5"/>
        <v>0</v>
      </c>
      <c r="K20" s="18">
        <f t="shared" si="5"/>
        <v>12</v>
      </c>
      <c r="L20" s="18">
        <f t="shared" si="5"/>
        <v>45</v>
      </c>
      <c r="M20" s="18">
        <f t="shared" si="5"/>
        <v>50</v>
      </c>
      <c r="N20" s="18">
        <f t="shared" si="5"/>
        <v>0</v>
      </c>
      <c r="O20" s="18">
        <f t="shared" si="5"/>
        <v>0</v>
      </c>
      <c r="P20" s="18">
        <f t="shared" si="5"/>
        <v>21</v>
      </c>
      <c r="Q20" s="18">
        <f t="shared" si="5"/>
        <v>50</v>
      </c>
      <c r="R20" s="18">
        <f t="shared" si="5"/>
        <v>45</v>
      </c>
      <c r="S20" s="18">
        <f t="shared" si="5"/>
        <v>5</v>
      </c>
      <c r="T20" s="18">
        <f t="shared" si="5"/>
        <v>0</v>
      </c>
      <c r="U20" s="18">
        <f t="shared" si="5"/>
        <v>24</v>
      </c>
      <c r="V20" s="18">
        <f t="shared" si="5"/>
        <v>0</v>
      </c>
      <c r="W20" s="18">
        <f t="shared" si="5"/>
        <v>0</v>
      </c>
      <c r="X20" s="18">
        <f t="shared" si="5"/>
        <v>0</v>
      </c>
      <c r="Y20" s="18">
        <f t="shared" si="5"/>
        <v>0</v>
      </c>
      <c r="Z20" s="18">
        <f t="shared" si="5"/>
        <v>0</v>
      </c>
      <c r="AA20" s="28"/>
    </row>
    <row r="21" spans="1:385" s="132" customFormat="1" ht="15" customHeight="1">
      <c r="A21" s="125" t="s">
        <v>55</v>
      </c>
      <c r="B21" s="179" t="s">
        <v>56</v>
      </c>
      <c r="C21" s="122" t="s">
        <v>57</v>
      </c>
      <c r="D21" s="163" t="s">
        <v>42</v>
      </c>
      <c r="E21" s="136">
        <f t="shared" ref="E21:E34" si="6">G21+H21+I21+L21+M21+N21+Q21+R21+S21+V21+W21+X21+AA21+AB21+AC21+AF21+AG21+AH21+AK21+AL21+AM21</f>
        <v>20</v>
      </c>
      <c r="F21" s="90">
        <f t="shared" ref="F21:F34" si="7">K21+P21+U21+Z21+AE21+AJ21+AO21</f>
        <v>4</v>
      </c>
      <c r="G21" s="88"/>
      <c r="H21" s="89"/>
      <c r="I21" s="89"/>
      <c r="J21" s="89"/>
      <c r="K21" s="170"/>
      <c r="L21" s="89"/>
      <c r="M21" s="89"/>
      <c r="N21" s="89"/>
      <c r="O21" s="89"/>
      <c r="P21" s="170"/>
      <c r="Q21" s="89">
        <v>10</v>
      </c>
      <c r="R21" s="89">
        <v>10</v>
      </c>
      <c r="S21" s="89">
        <v>0</v>
      </c>
      <c r="T21" s="89" t="s">
        <v>38</v>
      </c>
      <c r="U21" s="170">
        <v>4</v>
      </c>
      <c r="V21" s="94"/>
      <c r="W21" s="94"/>
      <c r="X21" s="94"/>
      <c r="Y21" s="94"/>
      <c r="Z21" s="170"/>
      <c r="AA21" s="148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  <c r="IR21" s="134"/>
      <c r="IS21" s="134"/>
      <c r="IT21" s="134"/>
      <c r="IU21" s="134"/>
      <c r="IV21" s="134"/>
      <c r="IW21" s="134"/>
      <c r="IX21" s="134"/>
      <c r="IY21" s="134"/>
      <c r="IZ21" s="134"/>
      <c r="JA21" s="134"/>
      <c r="JB21" s="134"/>
      <c r="JC21" s="134"/>
      <c r="JD21" s="134"/>
      <c r="JE21" s="134"/>
      <c r="JF21" s="134"/>
      <c r="JG21" s="134"/>
      <c r="JH21" s="134"/>
      <c r="JI21" s="134"/>
      <c r="JJ21" s="134"/>
      <c r="JK21" s="134"/>
      <c r="JL21" s="134"/>
      <c r="JM21" s="134"/>
      <c r="JN21" s="134"/>
      <c r="JO21" s="134"/>
      <c r="JP21" s="134"/>
      <c r="JQ21" s="134"/>
      <c r="JR21" s="134"/>
      <c r="JS21" s="134"/>
      <c r="JT21" s="134"/>
      <c r="JU21" s="134"/>
      <c r="JV21" s="134"/>
      <c r="JW21" s="134"/>
      <c r="JX21" s="134"/>
      <c r="JY21" s="134"/>
      <c r="JZ21" s="134"/>
      <c r="KA21" s="134"/>
      <c r="KB21" s="134"/>
      <c r="KC21" s="134"/>
      <c r="KD21" s="134"/>
      <c r="KE21" s="134"/>
      <c r="KF21" s="134"/>
      <c r="KG21" s="134"/>
      <c r="KH21" s="134"/>
      <c r="KI21" s="134"/>
      <c r="KJ21" s="134"/>
      <c r="KK21" s="134"/>
      <c r="KL21" s="134"/>
      <c r="KM21" s="134"/>
      <c r="KN21" s="134"/>
      <c r="KO21" s="134"/>
      <c r="KP21" s="134"/>
      <c r="KQ21" s="134"/>
      <c r="KR21" s="134"/>
      <c r="KS21" s="134"/>
      <c r="KT21" s="134"/>
      <c r="KU21" s="134"/>
      <c r="KV21" s="134"/>
      <c r="KW21" s="134"/>
      <c r="KX21" s="134"/>
      <c r="KY21" s="134"/>
      <c r="KZ21" s="134"/>
      <c r="LA21" s="134"/>
      <c r="LB21" s="134"/>
      <c r="LC21" s="134"/>
      <c r="LD21" s="134"/>
      <c r="LE21" s="134"/>
      <c r="LF21" s="134"/>
      <c r="LG21" s="134"/>
      <c r="LH21" s="134"/>
      <c r="LI21" s="134"/>
      <c r="LJ21" s="134"/>
      <c r="LK21" s="134"/>
      <c r="LL21" s="134"/>
      <c r="LM21" s="134"/>
      <c r="LN21" s="134"/>
      <c r="LO21" s="134"/>
      <c r="LP21" s="134"/>
      <c r="LQ21" s="134"/>
      <c r="LR21" s="134"/>
      <c r="LS21" s="134"/>
      <c r="LT21" s="134"/>
      <c r="LU21" s="134"/>
      <c r="LV21" s="134"/>
      <c r="LW21" s="134"/>
      <c r="LX21" s="134"/>
      <c r="LY21" s="134"/>
      <c r="LZ21" s="134"/>
      <c r="MA21" s="134"/>
      <c r="MB21" s="134"/>
      <c r="MC21" s="134"/>
      <c r="MD21" s="134"/>
      <c r="ME21" s="134"/>
      <c r="MF21" s="134"/>
      <c r="MG21" s="134"/>
      <c r="MH21" s="134"/>
      <c r="MI21" s="134"/>
      <c r="MJ21" s="134"/>
      <c r="MK21" s="134"/>
      <c r="ML21" s="134"/>
      <c r="MM21" s="134"/>
      <c r="MN21" s="134"/>
      <c r="MO21" s="134"/>
      <c r="MP21" s="134"/>
      <c r="MQ21" s="134"/>
      <c r="MR21" s="134"/>
      <c r="MS21" s="134"/>
      <c r="MT21" s="134"/>
      <c r="MU21" s="134"/>
      <c r="MV21" s="134"/>
      <c r="MW21" s="134"/>
      <c r="MX21" s="134"/>
      <c r="MY21" s="134"/>
      <c r="MZ21" s="134"/>
      <c r="NA21" s="134"/>
      <c r="NB21" s="134"/>
      <c r="NC21" s="134"/>
      <c r="ND21" s="134"/>
      <c r="NE21" s="134"/>
      <c r="NF21" s="134"/>
      <c r="NG21" s="134"/>
      <c r="NH21" s="134"/>
      <c r="NI21" s="134"/>
      <c r="NJ21" s="134"/>
      <c r="NK21" s="134"/>
      <c r="NL21" s="134"/>
      <c r="NM21" s="134"/>
      <c r="NN21" s="134"/>
      <c r="NO21" s="134"/>
      <c r="NP21" s="134"/>
      <c r="NQ21" s="134"/>
      <c r="NR21" s="134"/>
      <c r="NS21" s="134"/>
      <c r="NT21" s="134"/>
      <c r="NU21" s="134"/>
    </row>
    <row r="22" spans="1:385" s="134" customFormat="1" ht="15" customHeight="1">
      <c r="A22" s="125" t="s">
        <v>58</v>
      </c>
      <c r="B22" s="180" t="s">
        <v>59</v>
      </c>
      <c r="C22" s="171" t="s">
        <v>60</v>
      </c>
      <c r="D22" s="143" t="s">
        <v>42</v>
      </c>
      <c r="E22" s="172">
        <f t="shared" si="6"/>
        <v>15</v>
      </c>
      <c r="F22" s="141">
        <f t="shared" si="7"/>
        <v>4</v>
      </c>
      <c r="G22" s="98"/>
      <c r="H22" s="99"/>
      <c r="I22" s="99"/>
      <c r="J22" s="99"/>
      <c r="K22" s="170"/>
      <c r="L22" s="99"/>
      <c r="M22" s="99"/>
      <c r="N22" s="99"/>
      <c r="O22" s="99"/>
      <c r="P22" s="170"/>
      <c r="Q22" s="184">
        <v>10</v>
      </c>
      <c r="R22" s="184">
        <v>0</v>
      </c>
      <c r="S22" s="184">
        <v>5</v>
      </c>
      <c r="T22" s="184" t="s">
        <v>25</v>
      </c>
      <c r="U22" s="185">
        <v>4</v>
      </c>
      <c r="V22" s="94"/>
      <c r="W22" s="94"/>
      <c r="X22" s="94"/>
      <c r="Y22" s="94"/>
      <c r="Z22" s="170"/>
      <c r="AA22" s="148"/>
    </row>
    <row r="23" spans="1:385" s="134" customFormat="1" ht="15" customHeight="1">
      <c r="A23" s="125" t="s">
        <v>61</v>
      </c>
      <c r="B23" s="180" t="s">
        <v>62</v>
      </c>
      <c r="C23" s="173" t="s">
        <v>63</v>
      </c>
      <c r="D23" s="143" t="s">
        <v>42</v>
      </c>
      <c r="E23" s="172">
        <f t="shared" si="6"/>
        <v>15</v>
      </c>
      <c r="F23" s="141">
        <f t="shared" si="7"/>
        <v>4</v>
      </c>
      <c r="G23" s="98">
        <v>10</v>
      </c>
      <c r="H23" s="99">
        <v>5</v>
      </c>
      <c r="I23" s="99">
        <v>0</v>
      </c>
      <c r="J23" s="99" t="s">
        <v>25</v>
      </c>
      <c r="K23" s="170">
        <v>4</v>
      </c>
      <c r="L23" s="99"/>
      <c r="M23" s="99"/>
      <c r="N23" s="99"/>
      <c r="O23" s="99"/>
      <c r="P23" s="170"/>
      <c r="Q23" s="98"/>
      <c r="R23" s="99"/>
      <c r="S23" s="99"/>
      <c r="T23" s="99"/>
      <c r="U23" s="170"/>
      <c r="V23" s="94"/>
      <c r="W23" s="94"/>
      <c r="X23" s="94"/>
      <c r="Y23" s="94"/>
      <c r="Z23" s="170"/>
      <c r="AA23" s="148"/>
    </row>
    <row r="24" spans="1:385" s="134" customFormat="1" ht="15" customHeight="1">
      <c r="A24" s="125" t="s">
        <v>64</v>
      </c>
      <c r="B24" s="181" t="s">
        <v>65</v>
      </c>
      <c r="C24" s="173" t="s">
        <v>66</v>
      </c>
      <c r="D24" s="143" t="s">
        <v>42</v>
      </c>
      <c r="E24" s="172">
        <v>20</v>
      </c>
      <c r="F24" s="141">
        <v>5</v>
      </c>
      <c r="G24" s="94"/>
      <c r="H24" s="94"/>
      <c r="I24" s="94"/>
      <c r="J24" s="94"/>
      <c r="K24" s="170"/>
      <c r="L24" s="94">
        <v>10</v>
      </c>
      <c r="M24" s="94">
        <v>10</v>
      </c>
      <c r="N24" s="94">
        <v>0</v>
      </c>
      <c r="O24" s="94" t="s">
        <v>38</v>
      </c>
      <c r="P24" s="170">
        <v>5</v>
      </c>
      <c r="Q24" s="94"/>
      <c r="R24" s="94"/>
      <c r="S24" s="94"/>
      <c r="T24" s="94"/>
      <c r="U24" s="170"/>
      <c r="V24" s="94"/>
      <c r="W24" s="94"/>
      <c r="X24" s="94"/>
      <c r="Y24" s="94"/>
      <c r="Z24" s="170"/>
      <c r="AA24" s="148" t="s">
        <v>63</v>
      </c>
    </row>
    <row r="25" spans="1:385" s="132" customFormat="1" ht="15" customHeight="1">
      <c r="A25" s="125" t="s">
        <v>67</v>
      </c>
      <c r="B25" s="179" t="s">
        <v>68</v>
      </c>
      <c r="C25" s="122" t="s">
        <v>69</v>
      </c>
      <c r="D25" s="143" t="s">
        <v>42</v>
      </c>
      <c r="E25" s="136">
        <f t="shared" si="6"/>
        <v>20</v>
      </c>
      <c r="F25" s="141">
        <f t="shared" si="7"/>
        <v>4</v>
      </c>
      <c r="G25" s="94">
        <v>10</v>
      </c>
      <c r="H25" s="94">
        <v>10</v>
      </c>
      <c r="I25" s="94">
        <v>0</v>
      </c>
      <c r="J25" s="94" t="s">
        <v>38</v>
      </c>
      <c r="K25" s="170">
        <v>4</v>
      </c>
      <c r="L25" s="94"/>
      <c r="M25" s="94"/>
      <c r="N25" s="94"/>
      <c r="O25" s="94"/>
      <c r="P25" s="170"/>
      <c r="Q25" s="94"/>
      <c r="R25" s="94"/>
      <c r="S25" s="94"/>
      <c r="T25" s="94"/>
      <c r="U25" s="170"/>
      <c r="V25" s="94"/>
      <c r="W25" s="94"/>
      <c r="X25" s="94"/>
      <c r="Y25" s="94"/>
      <c r="Z25" s="170"/>
      <c r="AA25" s="148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  <c r="IV25" s="134"/>
      <c r="IW25" s="134"/>
      <c r="IX25" s="134"/>
      <c r="IY25" s="134"/>
      <c r="IZ25" s="134"/>
      <c r="JA25" s="134"/>
      <c r="JB25" s="134"/>
      <c r="JC25" s="134"/>
      <c r="JD25" s="134"/>
      <c r="JE25" s="134"/>
      <c r="JF25" s="134"/>
      <c r="JG25" s="134"/>
      <c r="JH25" s="134"/>
      <c r="JI25" s="134"/>
      <c r="JJ25" s="134"/>
      <c r="JK25" s="134"/>
      <c r="JL25" s="134"/>
      <c r="JM25" s="134"/>
      <c r="JN25" s="134"/>
      <c r="JO25" s="134"/>
      <c r="JP25" s="134"/>
      <c r="JQ25" s="134"/>
      <c r="JR25" s="134"/>
      <c r="JS25" s="134"/>
      <c r="JT25" s="134"/>
      <c r="JU25" s="134"/>
      <c r="JV25" s="134"/>
      <c r="JW25" s="134"/>
      <c r="JX25" s="134"/>
      <c r="JY25" s="134"/>
      <c r="JZ25" s="134"/>
      <c r="KA25" s="134"/>
      <c r="KB25" s="134"/>
      <c r="KC25" s="134"/>
      <c r="KD25" s="134"/>
      <c r="KE25" s="134"/>
      <c r="KF25" s="134"/>
      <c r="KG25" s="134"/>
      <c r="KH25" s="134"/>
      <c r="KI25" s="134"/>
      <c r="KJ25" s="134"/>
      <c r="KK25" s="134"/>
      <c r="KL25" s="134"/>
      <c r="KM25" s="134"/>
      <c r="KN25" s="134"/>
      <c r="KO25" s="134"/>
      <c r="KP25" s="134"/>
      <c r="KQ25" s="134"/>
      <c r="KR25" s="134"/>
      <c r="KS25" s="134"/>
      <c r="KT25" s="134"/>
      <c r="KU25" s="134"/>
      <c r="KV25" s="134"/>
      <c r="KW25" s="134"/>
      <c r="KX25" s="134"/>
      <c r="KY25" s="134"/>
      <c r="KZ25" s="134"/>
      <c r="LA25" s="134"/>
      <c r="LB25" s="134"/>
      <c r="LC25" s="134"/>
      <c r="LD25" s="134"/>
      <c r="LE25" s="134"/>
      <c r="LF25" s="134"/>
      <c r="LG25" s="134"/>
      <c r="LH25" s="134"/>
      <c r="LI25" s="134"/>
      <c r="LJ25" s="134"/>
      <c r="LK25" s="134"/>
      <c r="LL25" s="134"/>
      <c r="LM25" s="134"/>
      <c r="LN25" s="134"/>
      <c r="LO25" s="134"/>
      <c r="LP25" s="134"/>
      <c r="LQ25" s="134"/>
      <c r="LR25" s="134"/>
      <c r="LS25" s="134"/>
      <c r="LT25" s="134"/>
      <c r="LU25" s="134"/>
      <c r="LV25" s="134"/>
      <c r="LW25" s="134"/>
      <c r="LX25" s="134"/>
      <c r="LY25" s="134"/>
      <c r="LZ25" s="134"/>
      <c r="MA25" s="134"/>
      <c r="MB25" s="134"/>
      <c r="MC25" s="134"/>
      <c r="MD25" s="134"/>
      <c r="ME25" s="134"/>
      <c r="MF25" s="134"/>
      <c r="MG25" s="134"/>
      <c r="MH25" s="134"/>
      <c r="MI25" s="134"/>
      <c r="MJ25" s="134"/>
      <c r="MK25" s="134"/>
      <c r="ML25" s="134"/>
      <c r="MM25" s="134"/>
      <c r="MN25" s="134"/>
      <c r="MO25" s="134"/>
      <c r="MP25" s="134"/>
      <c r="MQ25" s="134"/>
      <c r="MR25" s="134"/>
      <c r="MS25" s="134"/>
      <c r="MT25" s="134"/>
      <c r="MU25" s="134"/>
      <c r="MV25" s="134"/>
      <c r="MW25" s="134"/>
      <c r="MX25" s="134"/>
      <c r="MY25" s="134"/>
      <c r="MZ25" s="134"/>
      <c r="NA25" s="134"/>
      <c r="NB25" s="134"/>
      <c r="NC25" s="134"/>
      <c r="ND25" s="134"/>
      <c r="NE25" s="134"/>
      <c r="NF25" s="134"/>
      <c r="NG25" s="134"/>
      <c r="NH25" s="134"/>
      <c r="NI25" s="134"/>
      <c r="NJ25" s="134"/>
      <c r="NK25" s="134"/>
      <c r="NL25" s="134"/>
      <c r="NM25" s="134"/>
      <c r="NN25" s="134"/>
      <c r="NO25" s="134"/>
      <c r="NP25" s="134"/>
      <c r="NQ25" s="134"/>
      <c r="NR25" s="134"/>
      <c r="NS25" s="134"/>
      <c r="NT25" s="134"/>
      <c r="NU25" s="134"/>
    </row>
    <row r="26" spans="1:385" s="132" customFormat="1" ht="15" customHeight="1">
      <c r="A26" s="125" t="s">
        <v>70</v>
      </c>
      <c r="B26" s="181" t="s">
        <v>71</v>
      </c>
      <c r="C26" s="123" t="s">
        <v>72</v>
      </c>
      <c r="D26" s="143" t="s">
        <v>42</v>
      </c>
      <c r="E26" s="136">
        <f t="shared" si="6"/>
        <v>20</v>
      </c>
      <c r="F26" s="141">
        <f t="shared" si="7"/>
        <v>4</v>
      </c>
      <c r="G26" s="94">
        <v>10</v>
      </c>
      <c r="H26" s="94">
        <v>10</v>
      </c>
      <c r="I26" s="94">
        <v>0</v>
      </c>
      <c r="J26" s="94" t="s">
        <v>38</v>
      </c>
      <c r="K26" s="170">
        <v>4</v>
      </c>
      <c r="L26" s="94"/>
      <c r="M26" s="94"/>
      <c r="N26" s="94"/>
      <c r="O26" s="94"/>
      <c r="P26" s="170"/>
      <c r="Q26" s="88"/>
      <c r="R26" s="89"/>
      <c r="S26" s="89"/>
      <c r="T26" s="89"/>
      <c r="U26" s="170"/>
      <c r="V26" s="94"/>
      <c r="W26" s="94"/>
      <c r="X26" s="94"/>
      <c r="Y26" s="94"/>
      <c r="Z26" s="170"/>
      <c r="AA26" s="148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  <c r="IV26" s="134"/>
      <c r="IW26" s="134"/>
      <c r="IX26" s="134"/>
      <c r="IY26" s="134"/>
      <c r="IZ26" s="134"/>
      <c r="JA26" s="134"/>
      <c r="JB26" s="134"/>
      <c r="JC26" s="134"/>
      <c r="JD26" s="134"/>
      <c r="JE26" s="134"/>
      <c r="JF26" s="134"/>
      <c r="JG26" s="134"/>
      <c r="JH26" s="134"/>
      <c r="JI26" s="134"/>
      <c r="JJ26" s="134"/>
      <c r="JK26" s="134"/>
      <c r="JL26" s="134"/>
      <c r="JM26" s="134"/>
      <c r="JN26" s="134"/>
      <c r="JO26" s="134"/>
      <c r="JP26" s="134"/>
      <c r="JQ26" s="134"/>
      <c r="JR26" s="134"/>
      <c r="JS26" s="134"/>
      <c r="JT26" s="134"/>
      <c r="JU26" s="134"/>
      <c r="JV26" s="134"/>
      <c r="JW26" s="134"/>
      <c r="JX26" s="134"/>
      <c r="JY26" s="134"/>
      <c r="JZ26" s="134"/>
      <c r="KA26" s="134"/>
      <c r="KB26" s="134"/>
      <c r="KC26" s="134"/>
      <c r="KD26" s="134"/>
      <c r="KE26" s="134"/>
      <c r="KF26" s="134"/>
      <c r="KG26" s="134"/>
      <c r="KH26" s="134"/>
      <c r="KI26" s="134"/>
      <c r="KJ26" s="134"/>
      <c r="KK26" s="134"/>
      <c r="KL26" s="134"/>
      <c r="KM26" s="134"/>
      <c r="KN26" s="134"/>
      <c r="KO26" s="134"/>
      <c r="KP26" s="134"/>
      <c r="KQ26" s="134"/>
      <c r="KR26" s="134"/>
      <c r="KS26" s="134"/>
      <c r="KT26" s="134"/>
      <c r="KU26" s="134"/>
      <c r="KV26" s="134"/>
      <c r="KW26" s="134"/>
      <c r="KX26" s="134"/>
      <c r="KY26" s="134"/>
      <c r="KZ26" s="134"/>
      <c r="LA26" s="134"/>
      <c r="LB26" s="134"/>
      <c r="LC26" s="134"/>
      <c r="LD26" s="134"/>
      <c r="LE26" s="134"/>
      <c r="LF26" s="134"/>
      <c r="LG26" s="134"/>
      <c r="LH26" s="134"/>
      <c r="LI26" s="134"/>
      <c r="LJ26" s="134"/>
      <c r="LK26" s="134"/>
      <c r="LL26" s="134"/>
      <c r="LM26" s="134"/>
      <c r="LN26" s="134"/>
      <c r="LO26" s="134"/>
      <c r="LP26" s="134"/>
      <c r="LQ26" s="134"/>
      <c r="LR26" s="134"/>
      <c r="LS26" s="134"/>
      <c r="LT26" s="134"/>
      <c r="LU26" s="134"/>
      <c r="LV26" s="134"/>
      <c r="LW26" s="134"/>
      <c r="LX26" s="134"/>
      <c r="LY26" s="134"/>
      <c r="LZ26" s="134"/>
      <c r="MA26" s="134"/>
      <c r="MB26" s="134"/>
      <c r="MC26" s="134"/>
      <c r="MD26" s="134"/>
      <c r="ME26" s="134"/>
      <c r="MF26" s="134"/>
      <c r="MG26" s="134"/>
      <c r="MH26" s="134"/>
      <c r="MI26" s="134"/>
      <c r="MJ26" s="134"/>
      <c r="MK26" s="134"/>
      <c r="ML26" s="134"/>
      <c r="MM26" s="134"/>
      <c r="MN26" s="134"/>
      <c r="MO26" s="134"/>
      <c r="MP26" s="134"/>
      <c r="MQ26" s="134"/>
      <c r="MR26" s="134"/>
      <c r="MS26" s="134"/>
      <c r="MT26" s="134"/>
      <c r="MU26" s="134"/>
      <c r="MV26" s="134"/>
      <c r="MW26" s="134"/>
      <c r="MX26" s="134"/>
      <c r="MY26" s="134"/>
      <c r="MZ26" s="134"/>
      <c r="NA26" s="134"/>
      <c r="NB26" s="134"/>
      <c r="NC26" s="134"/>
      <c r="ND26" s="134"/>
      <c r="NE26" s="134"/>
      <c r="NF26" s="134"/>
      <c r="NG26" s="134"/>
      <c r="NH26" s="134"/>
      <c r="NI26" s="134"/>
      <c r="NJ26" s="134"/>
      <c r="NK26" s="134"/>
      <c r="NL26" s="134"/>
      <c r="NM26" s="134"/>
      <c r="NN26" s="134"/>
      <c r="NO26" s="134"/>
      <c r="NP26" s="134"/>
      <c r="NQ26" s="134"/>
      <c r="NR26" s="134"/>
      <c r="NS26" s="134"/>
      <c r="NT26" s="134"/>
      <c r="NU26" s="134"/>
    </row>
    <row r="27" spans="1:385" s="132" customFormat="1" ht="15" customHeight="1">
      <c r="A27" s="91" t="s">
        <v>73</v>
      </c>
      <c r="B27" s="186" t="s">
        <v>74</v>
      </c>
      <c r="C27" s="123" t="s">
        <v>75</v>
      </c>
      <c r="D27" s="143" t="s">
        <v>42</v>
      </c>
      <c r="E27" s="136">
        <f t="shared" si="6"/>
        <v>20</v>
      </c>
      <c r="F27" s="141">
        <f t="shared" si="7"/>
        <v>4</v>
      </c>
      <c r="G27" s="92"/>
      <c r="H27" s="93"/>
      <c r="I27" s="94"/>
      <c r="J27" s="94"/>
      <c r="K27" s="170"/>
      <c r="L27" s="95">
        <v>10</v>
      </c>
      <c r="M27" s="94">
        <v>10</v>
      </c>
      <c r="N27" s="94">
        <v>0</v>
      </c>
      <c r="O27" s="94" t="s">
        <v>25</v>
      </c>
      <c r="P27" s="170">
        <v>4</v>
      </c>
      <c r="Q27" s="95"/>
      <c r="R27" s="94"/>
      <c r="S27" s="94"/>
      <c r="T27" s="94"/>
      <c r="U27" s="170"/>
      <c r="V27" s="94"/>
      <c r="W27" s="94"/>
      <c r="X27" s="94"/>
      <c r="Y27" s="94"/>
      <c r="Z27" s="170"/>
      <c r="AA27" s="148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  <c r="IV27" s="134"/>
      <c r="IW27" s="134"/>
      <c r="IX27" s="134"/>
      <c r="IY27" s="134"/>
      <c r="IZ27" s="134"/>
      <c r="JA27" s="134"/>
      <c r="JB27" s="134"/>
      <c r="JC27" s="134"/>
      <c r="JD27" s="134"/>
      <c r="JE27" s="134"/>
      <c r="JF27" s="134"/>
      <c r="JG27" s="134"/>
      <c r="JH27" s="134"/>
      <c r="JI27" s="134"/>
      <c r="JJ27" s="134"/>
      <c r="JK27" s="134"/>
      <c r="JL27" s="134"/>
      <c r="JM27" s="134"/>
      <c r="JN27" s="134"/>
      <c r="JO27" s="134"/>
      <c r="JP27" s="134"/>
      <c r="JQ27" s="134"/>
      <c r="JR27" s="134"/>
      <c r="JS27" s="134"/>
      <c r="JT27" s="134"/>
      <c r="JU27" s="134"/>
      <c r="JV27" s="134"/>
      <c r="JW27" s="134"/>
      <c r="JX27" s="134"/>
      <c r="JY27" s="134"/>
      <c r="JZ27" s="134"/>
      <c r="KA27" s="134"/>
      <c r="KB27" s="134"/>
      <c r="KC27" s="134"/>
      <c r="KD27" s="134"/>
      <c r="KE27" s="134"/>
      <c r="KF27" s="134"/>
      <c r="KG27" s="134"/>
      <c r="KH27" s="134"/>
      <c r="KI27" s="134"/>
      <c r="KJ27" s="134"/>
      <c r="KK27" s="134"/>
      <c r="KL27" s="134"/>
      <c r="KM27" s="134"/>
      <c r="KN27" s="134"/>
      <c r="KO27" s="134"/>
      <c r="KP27" s="134"/>
      <c r="KQ27" s="134"/>
      <c r="KR27" s="134"/>
      <c r="KS27" s="134"/>
      <c r="KT27" s="134"/>
      <c r="KU27" s="134"/>
      <c r="KV27" s="134"/>
      <c r="KW27" s="134"/>
      <c r="KX27" s="134"/>
      <c r="KY27" s="134"/>
      <c r="KZ27" s="134"/>
      <c r="LA27" s="134"/>
      <c r="LB27" s="134"/>
      <c r="LC27" s="134"/>
      <c r="LD27" s="134"/>
      <c r="LE27" s="134"/>
      <c r="LF27" s="134"/>
      <c r="LG27" s="134"/>
      <c r="LH27" s="134"/>
      <c r="LI27" s="134"/>
      <c r="LJ27" s="134"/>
      <c r="LK27" s="134"/>
      <c r="LL27" s="134"/>
      <c r="LM27" s="134"/>
      <c r="LN27" s="134"/>
      <c r="LO27" s="134"/>
      <c r="LP27" s="134"/>
      <c r="LQ27" s="134"/>
      <c r="LR27" s="134"/>
      <c r="LS27" s="134"/>
      <c r="LT27" s="134"/>
      <c r="LU27" s="134"/>
      <c r="LV27" s="134"/>
      <c r="LW27" s="134"/>
      <c r="LX27" s="134"/>
      <c r="LY27" s="134"/>
      <c r="LZ27" s="134"/>
      <c r="MA27" s="134"/>
      <c r="MB27" s="134"/>
      <c r="MC27" s="134"/>
      <c r="MD27" s="134"/>
      <c r="ME27" s="134"/>
      <c r="MF27" s="134"/>
      <c r="MG27" s="134"/>
      <c r="MH27" s="134"/>
      <c r="MI27" s="134"/>
      <c r="MJ27" s="134"/>
      <c r="MK27" s="134"/>
      <c r="ML27" s="134"/>
      <c r="MM27" s="134"/>
      <c r="MN27" s="134"/>
      <c r="MO27" s="134"/>
      <c r="MP27" s="134"/>
      <c r="MQ27" s="134"/>
      <c r="MR27" s="134"/>
      <c r="MS27" s="134"/>
      <c r="MT27" s="134"/>
      <c r="MU27" s="134"/>
      <c r="MV27" s="134"/>
      <c r="MW27" s="134"/>
      <c r="MX27" s="134"/>
      <c r="MY27" s="134"/>
      <c r="MZ27" s="134"/>
      <c r="NA27" s="134"/>
      <c r="NB27" s="134"/>
      <c r="NC27" s="134"/>
      <c r="ND27" s="134"/>
      <c r="NE27" s="134"/>
      <c r="NF27" s="134"/>
      <c r="NG27" s="134"/>
      <c r="NH27" s="134"/>
      <c r="NI27" s="134"/>
      <c r="NJ27" s="134"/>
      <c r="NK27" s="134"/>
      <c r="NL27" s="134"/>
      <c r="NM27" s="134"/>
      <c r="NN27" s="134"/>
      <c r="NO27" s="134"/>
      <c r="NP27" s="134"/>
      <c r="NQ27" s="134"/>
      <c r="NR27" s="134"/>
      <c r="NS27" s="134"/>
      <c r="NT27" s="134"/>
      <c r="NU27" s="134"/>
    </row>
    <row r="28" spans="1:385" s="134" customFormat="1" ht="15" customHeight="1">
      <c r="A28" s="91" t="s">
        <v>76</v>
      </c>
      <c r="B28" s="180" t="s">
        <v>77</v>
      </c>
      <c r="C28" s="123" t="s">
        <v>78</v>
      </c>
      <c r="D28" s="143" t="s">
        <v>42</v>
      </c>
      <c r="E28" s="136">
        <f t="shared" si="6"/>
        <v>20</v>
      </c>
      <c r="F28" s="90">
        <f t="shared" si="7"/>
        <v>4</v>
      </c>
      <c r="G28" s="96"/>
      <c r="H28" s="97"/>
      <c r="I28" s="97"/>
      <c r="J28" s="97"/>
      <c r="K28" s="170"/>
      <c r="L28" s="98">
        <v>10</v>
      </c>
      <c r="M28" s="99">
        <v>10</v>
      </c>
      <c r="N28" s="99">
        <v>0</v>
      </c>
      <c r="O28" s="99" t="s">
        <v>25</v>
      </c>
      <c r="P28" s="170">
        <v>4</v>
      </c>
      <c r="Q28" s="98"/>
      <c r="R28" s="94"/>
      <c r="S28" s="94"/>
      <c r="T28" s="94"/>
      <c r="U28" s="170"/>
      <c r="V28" s="94"/>
      <c r="W28" s="94"/>
      <c r="X28" s="94"/>
      <c r="Y28" s="94"/>
      <c r="Z28" s="170"/>
      <c r="AA28" s="148"/>
    </row>
    <row r="29" spans="1:385" s="132" customFormat="1" ht="15" customHeight="1">
      <c r="A29" s="91" t="s">
        <v>79</v>
      </c>
      <c r="B29" s="180" t="s">
        <v>80</v>
      </c>
      <c r="C29" s="123" t="s">
        <v>81</v>
      </c>
      <c r="D29" s="143"/>
      <c r="E29" s="136">
        <f t="shared" si="6"/>
        <v>15</v>
      </c>
      <c r="F29" s="90">
        <f t="shared" si="7"/>
        <v>4</v>
      </c>
      <c r="G29" s="100"/>
      <c r="H29" s="101"/>
      <c r="I29" s="94"/>
      <c r="J29" s="94"/>
      <c r="K29" s="170"/>
      <c r="L29" s="94"/>
      <c r="M29" s="94"/>
      <c r="N29" s="94"/>
      <c r="O29" s="94"/>
      <c r="P29" s="170"/>
      <c r="Q29" s="95">
        <v>5</v>
      </c>
      <c r="R29" s="94">
        <v>10</v>
      </c>
      <c r="S29" s="94">
        <v>0</v>
      </c>
      <c r="T29" s="94" t="s">
        <v>25</v>
      </c>
      <c r="U29" s="170">
        <v>4</v>
      </c>
      <c r="V29" s="94"/>
      <c r="W29" s="94"/>
      <c r="X29" s="94"/>
      <c r="Y29" s="94"/>
      <c r="Z29" s="170"/>
      <c r="AA29" s="148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  <c r="IF29" s="134"/>
      <c r="IG29" s="134"/>
      <c r="IH29" s="134"/>
      <c r="II29" s="134"/>
      <c r="IJ29" s="134"/>
      <c r="IK29" s="134"/>
      <c r="IL29" s="134"/>
      <c r="IM29" s="134"/>
      <c r="IN29" s="134"/>
      <c r="IO29" s="134"/>
      <c r="IP29" s="134"/>
      <c r="IQ29" s="134"/>
      <c r="IR29" s="134"/>
      <c r="IS29" s="134"/>
      <c r="IT29" s="134"/>
      <c r="IU29" s="134"/>
      <c r="IV29" s="134"/>
      <c r="IW29" s="134"/>
      <c r="IX29" s="134"/>
      <c r="IY29" s="134"/>
      <c r="IZ29" s="134"/>
      <c r="JA29" s="134"/>
      <c r="JB29" s="134"/>
      <c r="JC29" s="134"/>
      <c r="JD29" s="134"/>
      <c r="JE29" s="134"/>
      <c r="JF29" s="134"/>
      <c r="JG29" s="134"/>
      <c r="JH29" s="134"/>
      <c r="JI29" s="134"/>
      <c r="JJ29" s="134"/>
      <c r="JK29" s="134"/>
      <c r="JL29" s="134"/>
      <c r="JM29" s="134"/>
      <c r="JN29" s="134"/>
      <c r="JO29" s="134"/>
      <c r="JP29" s="134"/>
      <c r="JQ29" s="134"/>
      <c r="JR29" s="134"/>
      <c r="JS29" s="134"/>
      <c r="JT29" s="134"/>
      <c r="JU29" s="134"/>
      <c r="JV29" s="134"/>
      <c r="JW29" s="134"/>
      <c r="JX29" s="134"/>
      <c r="JY29" s="134"/>
      <c r="JZ29" s="134"/>
      <c r="KA29" s="134"/>
      <c r="KB29" s="134"/>
      <c r="KC29" s="134"/>
      <c r="KD29" s="134"/>
      <c r="KE29" s="134"/>
      <c r="KF29" s="134"/>
      <c r="KG29" s="134"/>
      <c r="KH29" s="134"/>
      <c r="KI29" s="134"/>
      <c r="KJ29" s="134"/>
      <c r="KK29" s="134"/>
      <c r="KL29" s="134"/>
      <c r="KM29" s="134"/>
      <c r="KN29" s="134"/>
      <c r="KO29" s="134"/>
      <c r="KP29" s="134"/>
      <c r="KQ29" s="134"/>
      <c r="KR29" s="134"/>
      <c r="KS29" s="134"/>
      <c r="KT29" s="134"/>
      <c r="KU29" s="134"/>
      <c r="KV29" s="134"/>
      <c r="KW29" s="134"/>
      <c r="KX29" s="134"/>
      <c r="KY29" s="134"/>
      <c r="KZ29" s="134"/>
      <c r="LA29" s="134"/>
      <c r="LB29" s="134"/>
      <c r="LC29" s="134"/>
      <c r="LD29" s="134"/>
      <c r="LE29" s="134"/>
      <c r="LF29" s="134"/>
      <c r="LG29" s="134"/>
      <c r="LH29" s="134"/>
      <c r="LI29" s="134"/>
      <c r="LJ29" s="134"/>
      <c r="LK29" s="134"/>
      <c r="LL29" s="134"/>
      <c r="LM29" s="134"/>
      <c r="LN29" s="134"/>
      <c r="LO29" s="134"/>
      <c r="LP29" s="134"/>
      <c r="LQ29" s="134"/>
      <c r="LR29" s="134"/>
      <c r="LS29" s="134"/>
      <c r="LT29" s="134"/>
      <c r="LU29" s="134"/>
      <c r="LV29" s="134"/>
      <c r="LW29" s="134"/>
      <c r="LX29" s="134"/>
      <c r="LY29" s="134"/>
      <c r="LZ29" s="134"/>
      <c r="MA29" s="134"/>
      <c r="MB29" s="134"/>
      <c r="MC29" s="134"/>
      <c r="MD29" s="134"/>
      <c r="ME29" s="134"/>
      <c r="MF29" s="134"/>
      <c r="MG29" s="134"/>
      <c r="MH29" s="134"/>
      <c r="MI29" s="134"/>
      <c r="MJ29" s="134"/>
      <c r="MK29" s="134"/>
      <c r="ML29" s="134"/>
      <c r="MM29" s="134"/>
      <c r="MN29" s="134"/>
      <c r="MO29" s="134"/>
      <c r="MP29" s="134"/>
      <c r="MQ29" s="134"/>
      <c r="MR29" s="134"/>
      <c r="MS29" s="134"/>
      <c r="MT29" s="134"/>
      <c r="MU29" s="134"/>
      <c r="MV29" s="134"/>
      <c r="MW29" s="134"/>
      <c r="MX29" s="134"/>
      <c r="MY29" s="134"/>
      <c r="MZ29" s="134"/>
      <c r="NA29" s="134"/>
      <c r="NB29" s="134"/>
      <c r="NC29" s="134"/>
      <c r="ND29" s="134"/>
      <c r="NE29" s="134"/>
      <c r="NF29" s="134"/>
      <c r="NG29" s="134"/>
      <c r="NH29" s="134"/>
      <c r="NI29" s="134"/>
      <c r="NJ29" s="134"/>
      <c r="NK29" s="134"/>
      <c r="NL29" s="134"/>
      <c r="NM29" s="134"/>
      <c r="NN29" s="134"/>
      <c r="NO29" s="134"/>
      <c r="NP29" s="134"/>
      <c r="NQ29" s="134"/>
      <c r="NR29" s="134"/>
      <c r="NS29" s="134"/>
      <c r="NT29" s="134"/>
      <c r="NU29" s="134"/>
    </row>
    <row r="30" spans="1:385" s="132" customFormat="1" ht="15" customHeight="1">
      <c r="A30" s="91" t="s">
        <v>82</v>
      </c>
      <c r="B30" s="180" t="s">
        <v>83</v>
      </c>
      <c r="C30" s="123" t="s">
        <v>84</v>
      </c>
      <c r="D30" s="143" t="s">
        <v>42</v>
      </c>
      <c r="E30" s="136">
        <f t="shared" si="6"/>
        <v>20</v>
      </c>
      <c r="F30" s="90">
        <f t="shared" si="7"/>
        <v>4</v>
      </c>
      <c r="G30" s="92"/>
      <c r="H30" s="93"/>
      <c r="I30" s="94"/>
      <c r="J30" s="94"/>
      <c r="K30" s="170"/>
      <c r="L30" s="95">
        <v>10</v>
      </c>
      <c r="M30" s="94">
        <v>10</v>
      </c>
      <c r="N30" s="94">
        <v>0</v>
      </c>
      <c r="O30" s="94" t="s">
        <v>38</v>
      </c>
      <c r="P30" s="170">
        <v>4</v>
      </c>
      <c r="Q30" s="95"/>
      <c r="R30" s="94"/>
      <c r="S30" s="94"/>
      <c r="T30" s="94"/>
      <c r="U30" s="170"/>
      <c r="V30" s="94"/>
      <c r="W30" s="94"/>
      <c r="X30" s="94"/>
      <c r="Y30" s="94"/>
      <c r="Z30" s="170"/>
      <c r="AA30" s="148"/>
      <c r="AB30" s="17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  <c r="IF30" s="134"/>
      <c r="IG30" s="134"/>
      <c r="IH30" s="134"/>
      <c r="II30" s="134"/>
      <c r="IJ30" s="134"/>
      <c r="IK30" s="134"/>
      <c r="IL30" s="134"/>
      <c r="IM30" s="134"/>
      <c r="IN30" s="134"/>
      <c r="IO30" s="134"/>
      <c r="IP30" s="134"/>
      <c r="IQ30" s="134"/>
      <c r="IR30" s="134"/>
      <c r="IS30" s="134"/>
      <c r="IT30" s="134"/>
      <c r="IU30" s="134"/>
      <c r="IV30" s="134"/>
      <c r="IW30" s="134"/>
      <c r="IX30" s="134"/>
      <c r="IY30" s="134"/>
      <c r="IZ30" s="134"/>
      <c r="JA30" s="134"/>
      <c r="JB30" s="134"/>
      <c r="JC30" s="134"/>
      <c r="JD30" s="134"/>
      <c r="JE30" s="134"/>
      <c r="JF30" s="134"/>
      <c r="JG30" s="134"/>
      <c r="JH30" s="134"/>
      <c r="JI30" s="134"/>
      <c r="JJ30" s="134"/>
      <c r="JK30" s="134"/>
      <c r="JL30" s="134"/>
      <c r="JM30" s="134"/>
      <c r="JN30" s="134"/>
      <c r="JO30" s="134"/>
      <c r="JP30" s="134"/>
      <c r="JQ30" s="134"/>
      <c r="JR30" s="134"/>
      <c r="JS30" s="134"/>
      <c r="JT30" s="134"/>
      <c r="JU30" s="134"/>
      <c r="JV30" s="134"/>
      <c r="JW30" s="134"/>
      <c r="JX30" s="134"/>
      <c r="JY30" s="134"/>
      <c r="JZ30" s="134"/>
      <c r="KA30" s="134"/>
      <c r="KB30" s="134"/>
      <c r="KC30" s="134"/>
      <c r="KD30" s="134"/>
      <c r="KE30" s="134"/>
      <c r="KF30" s="134"/>
      <c r="KG30" s="134"/>
      <c r="KH30" s="134"/>
      <c r="KI30" s="134"/>
      <c r="KJ30" s="134"/>
      <c r="KK30" s="134"/>
      <c r="KL30" s="134"/>
      <c r="KM30" s="134"/>
      <c r="KN30" s="134"/>
      <c r="KO30" s="134"/>
      <c r="KP30" s="134"/>
      <c r="KQ30" s="134"/>
      <c r="KR30" s="134"/>
      <c r="KS30" s="134"/>
      <c r="KT30" s="134"/>
      <c r="KU30" s="134"/>
      <c r="KV30" s="134"/>
      <c r="KW30" s="134"/>
      <c r="KX30" s="134"/>
      <c r="KY30" s="134"/>
      <c r="KZ30" s="134"/>
      <c r="LA30" s="134"/>
      <c r="LB30" s="134"/>
      <c r="LC30" s="134"/>
      <c r="LD30" s="134"/>
      <c r="LE30" s="134"/>
      <c r="LF30" s="134"/>
      <c r="LG30" s="134"/>
      <c r="LH30" s="134"/>
      <c r="LI30" s="134"/>
      <c r="LJ30" s="134"/>
      <c r="LK30" s="134"/>
      <c r="LL30" s="134"/>
      <c r="LM30" s="134"/>
      <c r="LN30" s="134"/>
      <c r="LO30" s="134"/>
      <c r="LP30" s="134"/>
      <c r="LQ30" s="134"/>
      <c r="LR30" s="134"/>
      <c r="LS30" s="134"/>
      <c r="LT30" s="134"/>
      <c r="LU30" s="134"/>
      <c r="LV30" s="134"/>
      <c r="LW30" s="134"/>
      <c r="LX30" s="134"/>
      <c r="LY30" s="134"/>
      <c r="LZ30" s="134"/>
      <c r="MA30" s="134"/>
      <c r="MB30" s="134"/>
      <c r="MC30" s="134"/>
      <c r="MD30" s="134"/>
      <c r="ME30" s="134"/>
      <c r="MF30" s="134"/>
      <c r="MG30" s="134"/>
      <c r="MH30" s="134"/>
      <c r="MI30" s="134"/>
      <c r="MJ30" s="134"/>
      <c r="MK30" s="134"/>
      <c r="ML30" s="134"/>
      <c r="MM30" s="134"/>
      <c r="MN30" s="134"/>
      <c r="MO30" s="134"/>
      <c r="MP30" s="134"/>
      <c r="MQ30" s="134"/>
      <c r="MR30" s="134"/>
      <c r="MS30" s="134"/>
      <c r="MT30" s="134"/>
      <c r="MU30" s="134"/>
      <c r="MV30" s="134"/>
      <c r="MW30" s="134"/>
      <c r="MX30" s="134"/>
      <c r="MY30" s="134"/>
      <c r="MZ30" s="134"/>
      <c r="NA30" s="134"/>
      <c r="NB30" s="134"/>
      <c r="NC30" s="134"/>
      <c r="ND30" s="134"/>
      <c r="NE30" s="134"/>
      <c r="NF30" s="134"/>
      <c r="NG30" s="134"/>
      <c r="NH30" s="134"/>
      <c r="NI30" s="134"/>
      <c r="NJ30" s="134"/>
      <c r="NK30" s="134"/>
      <c r="NL30" s="134"/>
      <c r="NM30" s="134"/>
      <c r="NN30" s="134"/>
      <c r="NO30" s="134"/>
      <c r="NP30" s="134"/>
      <c r="NQ30" s="134"/>
      <c r="NR30" s="134"/>
      <c r="NS30" s="134"/>
      <c r="NT30" s="134"/>
      <c r="NU30" s="134"/>
    </row>
    <row r="31" spans="1:385" s="134" customFormat="1" ht="15" customHeight="1">
      <c r="A31" s="125" t="s">
        <v>85</v>
      </c>
      <c r="B31" s="180" t="s">
        <v>86</v>
      </c>
      <c r="C31" s="123" t="s">
        <v>87</v>
      </c>
      <c r="D31" s="143" t="s">
        <v>42</v>
      </c>
      <c r="E31" s="136">
        <f t="shared" ref="E31" si="8">G31+H31+I31+L31+M31+N31+Q31+R31+S31+V31+W31+X31+AA31+AB31+AC31+AF31+AG31+AH31+AK31+AL31+AM31</f>
        <v>15</v>
      </c>
      <c r="F31" s="124">
        <f t="shared" ref="F31" si="9">K31+P31+U31+Z31+AE31+AJ31+AO31</f>
        <v>4</v>
      </c>
      <c r="G31" s="97"/>
      <c r="H31" s="97"/>
      <c r="I31" s="97"/>
      <c r="J31" s="97"/>
      <c r="K31" s="97"/>
      <c r="L31" s="187">
        <v>5</v>
      </c>
      <c r="M31" s="15">
        <v>10</v>
      </c>
      <c r="N31" s="15">
        <v>0</v>
      </c>
      <c r="O31" s="15" t="s">
        <v>25</v>
      </c>
      <c r="P31" s="185">
        <v>4</v>
      </c>
      <c r="Q31" s="96"/>
      <c r="R31" s="126"/>
      <c r="S31" s="126"/>
      <c r="T31" s="126"/>
      <c r="U31" s="170"/>
      <c r="V31" s="96"/>
      <c r="W31" s="126"/>
      <c r="X31" s="126"/>
      <c r="Y31" s="126"/>
      <c r="Z31" s="170"/>
      <c r="AA31" s="148"/>
    </row>
    <row r="32" spans="1:385" s="134" customFormat="1" ht="15" customHeight="1">
      <c r="A32" s="125" t="s">
        <v>88</v>
      </c>
      <c r="B32" s="182" t="s">
        <v>89</v>
      </c>
      <c r="C32" s="123" t="s">
        <v>90</v>
      </c>
      <c r="D32" s="143" t="s">
        <v>42</v>
      </c>
      <c r="E32" s="136">
        <f t="shared" si="6"/>
        <v>15</v>
      </c>
      <c r="F32" s="124">
        <f t="shared" si="7"/>
        <v>4</v>
      </c>
      <c r="G32" s="101"/>
      <c r="H32" s="94"/>
      <c r="I32" s="101"/>
      <c r="J32" s="94"/>
      <c r="K32" s="101"/>
      <c r="L32" s="98"/>
      <c r="M32" s="99"/>
      <c r="N32" s="99"/>
      <c r="O32" s="99"/>
      <c r="P32" s="170"/>
      <c r="Q32" s="96">
        <v>5</v>
      </c>
      <c r="R32" s="94">
        <v>10</v>
      </c>
      <c r="S32" s="94">
        <v>0</v>
      </c>
      <c r="T32" s="188" t="s">
        <v>25</v>
      </c>
      <c r="U32" s="170">
        <v>4</v>
      </c>
      <c r="V32" s="94"/>
      <c r="W32" s="94"/>
      <c r="X32" s="94"/>
      <c r="Y32" s="94"/>
      <c r="Z32" s="170"/>
      <c r="AA32" s="148"/>
    </row>
    <row r="33" spans="1:385" s="134" customFormat="1" ht="15" customHeight="1">
      <c r="A33" s="91" t="s">
        <v>91</v>
      </c>
      <c r="B33" s="180" t="s">
        <v>92</v>
      </c>
      <c r="C33" s="173" t="s">
        <v>93</v>
      </c>
      <c r="D33" s="143" t="s">
        <v>42</v>
      </c>
      <c r="E33" s="136">
        <f t="shared" si="6"/>
        <v>15</v>
      </c>
      <c r="F33" s="90">
        <f t="shared" si="7"/>
        <v>4</v>
      </c>
      <c r="G33" s="98"/>
      <c r="H33" s="99"/>
      <c r="I33" s="99"/>
      <c r="J33" s="99"/>
      <c r="K33" s="170"/>
      <c r="L33" s="99"/>
      <c r="M33" s="99"/>
      <c r="N33" s="99"/>
      <c r="O33" s="99"/>
      <c r="P33" s="170"/>
      <c r="Q33" s="98">
        <v>10</v>
      </c>
      <c r="R33" s="94">
        <v>5</v>
      </c>
      <c r="S33" s="94">
        <v>0</v>
      </c>
      <c r="T33" s="94" t="s">
        <v>25</v>
      </c>
      <c r="U33" s="170">
        <v>4</v>
      </c>
      <c r="V33" s="94"/>
      <c r="W33" s="94"/>
      <c r="X33" s="94"/>
      <c r="Y33" s="94"/>
      <c r="Z33" s="170"/>
      <c r="AA33" s="148"/>
      <c r="AB33" s="174"/>
    </row>
    <row r="34" spans="1:385" s="132" customFormat="1" ht="15" customHeight="1">
      <c r="A34" s="91" t="s">
        <v>94</v>
      </c>
      <c r="B34" s="180" t="s">
        <v>95</v>
      </c>
      <c r="C34" s="175" t="s">
        <v>96</v>
      </c>
      <c r="D34" s="151" t="s">
        <v>42</v>
      </c>
      <c r="E34" s="136">
        <f t="shared" si="6"/>
        <v>20</v>
      </c>
      <c r="F34" s="90">
        <f t="shared" si="7"/>
        <v>4</v>
      </c>
      <c r="G34" s="88"/>
      <c r="H34" s="89"/>
      <c r="I34" s="89"/>
      <c r="J34" s="89"/>
      <c r="K34" s="170"/>
      <c r="L34" s="94"/>
      <c r="M34" s="94"/>
      <c r="N34" s="94"/>
      <c r="O34" s="94"/>
      <c r="P34" s="170"/>
      <c r="Q34" s="88">
        <v>10</v>
      </c>
      <c r="R34" s="89">
        <v>10</v>
      </c>
      <c r="S34" s="89">
        <v>0</v>
      </c>
      <c r="T34" s="89" t="s">
        <v>25</v>
      </c>
      <c r="U34" s="170">
        <v>4</v>
      </c>
      <c r="V34" s="94"/>
      <c r="W34" s="94"/>
      <c r="X34" s="94"/>
      <c r="Y34" s="94"/>
      <c r="Z34" s="170"/>
      <c r="AA34" s="148"/>
      <c r="AB34" s="17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134"/>
      <c r="JP34" s="134"/>
      <c r="JQ34" s="134"/>
      <c r="JR34" s="134"/>
      <c r="JS34" s="134"/>
      <c r="JT34" s="134"/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4"/>
      <c r="NH34" s="134"/>
      <c r="NI34" s="134"/>
      <c r="NJ34" s="134"/>
      <c r="NK34" s="134"/>
      <c r="NL34" s="134"/>
      <c r="NM34" s="134"/>
      <c r="NN34" s="134"/>
      <c r="NO34" s="134"/>
      <c r="NP34" s="134"/>
      <c r="NQ34" s="134"/>
      <c r="NR34" s="134"/>
      <c r="NS34" s="134"/>
      <c r="NT34" s="134"/>
      <c r="NU34" s="134"/>
    </row>
    <row r="35" spans="1:385" ht="15" customHeight="1" thickBot="1">
      <c r="A35" s="22"/>
      <c r="B35" s="217" t="s">
        <v>97</v>
      </c>
      <c r="C35" s="218"/>
      <c r="D35" s="29"/>
      <c r="E35" s="30">
        <v>40</v>
      </c>
      <c r="F35" s="31">
        <f>K35+P35+U35+Z35</f>
        <v>30</v>
      </c>
      <c r="G35" s="32">
        <f t="shared" ref="G35:Z35" si="10">SUM(G36:G36)</f>
        <v>0</v>
      </c>
      <c r="H35" s="33">
        <f t="shared" si="10"/>
        <v>0</v>
      </c>
      <c r="I35" s="33">
        <f t="shared" si="10"/>
        <v>0</v>
      </c>
      <c r="J35" s="33">
        <f t="shared" si="10"/>
        <v>0</v>
      </c>
      <c r="K35" s="34">
        <f t="shared" si="10"/>
        <v>0</v>
      </c>
      <c r="L35" s="32">
        <f t="shared" si="10"/>
        <v>0</v>
      </c>
      <c r="M35" s="33">
        <f t="shared" si="10"/>
        <v>0</v>
      </c>
      <c r="N35" s="33">
        <f t="shared" si="10"/>
        <v>0</v>
      </c>
      <c r="O35" s="33">
        <f t="shared" si="10"/>
        <v>0</v>
      </c>
      <c r="P35" s="34">
        <f t="shared" si="10"/>
        <v>0</v>
      </c>
      <c r="Q35" s="32">
        <f t="shared" si="10"/>
        <v>0</v>
      </c>
      <c r="R35" s="33">
        <f t="shared" si="10"/>
        <v>0</v>
      </c>
      <c r="S35" s="33">
        <f t="shared" si="10"/>
        <v>0</v>
      </c>
      <c r="T35" s="33">
        <f t="shared" si="10"/>
        <v>0</v>
      </c>
      <c r="U35" s="34">
        <f t="shared" si="10"/>
        <v>0</v>
      </c>
      <c r="V35" s="32">
        <f t="shared" si="10"/>
        <v>0</v>
      </c>
      <c r="W35" s="33">
        <f t="shared" si="10"/>
        <v>0</v>
      </c>
      <c r="X35" s="33">
        <f t="shared" si="10"/>
        <v>0</v>
      </c>
      <c r="Y35" s="33">
        <f t="shared" si="10"/>
        <v>0</v>
      </c>
      <c r="Z35" s="34">
        <f t="shared" si="10"/>
        <v>30</v>
      </c>
      <c r="AA35" s="18"/>
      <c r="AB35" s="133"/>
    </row>
    <row r="36" spans="1:385" ht="15" customHeight="1">
      <c r="A36" s="87" t="s">
        <v>98</v>
      </c>
      <c r="B36" s="182" t="s">
        <v>99</v>
      </c>
      <c r="C36" s="21" t="s">
        <v>100</v>
      </c>
      <c r="D36" s="56"/>
      <c r="E36" s="129">
        <v>40</v>
      </c>
      <c r="F36" s="57">
        <f>K36+P36+U36+Z36</f>
        <v>30</v>
      </c>
      <c r="G36" s="58"/>
      <c r="H36" s="58"/>
      <c r="I36" s="58"/>
      <c r="J36" s="58"/>
      <c r="K36" s="57"/>
      <c r="L36" s="60"/>
      <c r="M36" s="58"/>
      <c r="N36" s="58"/>
      <c r="O36" s="58"/>
      <c r="P36" s="57"/>
      <c r="Q36" s="60"/>
      <c r="R36" s="58"/>
      <c r="S36" s="58"/>
      <c r="T36" s="58"/>
      <c r="U36" s="57"/>
      <c r="V36" s="58">
        <v>0</v>
      </c>
      <c r="W36" s="58">
        <v>0</v>
      </c>
      <c r="X36" s="58">
        <v>0</v>
      </c>
      <c r="Y36" s="58" t="s">
        <v>25</v>
      </c>
      <c r="Z36" s="130">
        <v>30</v>
      </c>
      <c r="AA36" s="131"/>
      <c r="AB36" s="133"/>
    </row>
    <row r="37" spans="1:385" ht="15" customHeight="1" thickBot="1">
      <c r="A37" s="106"/>
      <c r="B37" s="219" t="s">
        <v>101</v>
      </c>
      <c r="C37" s="220"/>
      <c r="D37" s="115"/>
      <c r="E37" s="116">
        <f>G37+H37+I37+L37+M37+N37+Q37+R37+S37+V37+W37+X37</f>
        <v>5</v>
      </c>
      <c r="F37" s="117">
        <f>K37+P37+U37+Z37</f>
        <v>0</v>
      </c>
      <c r="G37" s="118">
        <f t="shared" ref="G37:Z37" si="11">SUM(G38:G38)</f>
        <v>0</v>
      </c>
      <c r="H37" s="119">
        <f t="shared" si="11"/>
        <v>5</v>
      </c>
      <c r="I37" s="119">
        <f t="shared" si="11"/>
        <v>0</v>
      </c>
      <c r="J37" s="119">
        <f t="shared" si="11"/>
        <v>0</v>
      </c>
      <c r="K37" s="120">
        <f t="shared" si="11"/>
        <v>0</v>
      </c>
      <c r="L37" s="118">
        <f t="shared" si="11"/>
        <v>0</v>
      </c>
      <c r="M37" s="119">
        <f t="shared" si="11"/>
        <v>0</v>
      </c>
      <c r="N37" s="119">
        <f t="shared" si="11"/>
        <v>0</v>
      </c>
      <c r="O37" s="119">
        <f t="shared" si="11"/>
        <v>0</v>
      </c>
      <c r="P37" s="120">
        <f t="shared" si="11"/>
        <v>0</v>
      </c>
      <c r="Q37" s="118">
        <f t="shared" si="11"/>
        <v>0</v>
      </c>
      <c r="R37" s="119">
        <f t="shared" si="11"/>
        <v>0</v>
      </c>
      <c r="S37" s="119">
        <f t="shared" si="11"/>
        <v>0</v>
      </c>
      <c r="T37" s="119">
        <f t="shared" si="11"/>
        <v>0</v>
      </c>
      <c r="U37" s="120">
        <f t="shared" si="11"/>
        <v>0</v>
      </c>
      <c r="V37" s="118">
        <f t="shared" si="11"/>
        <v>0</v>
      </c>
      <c r="W37" s="119">
        <f t="shared" si="11"/>
        <v>0</v>
      </c>
      <c r="X37" s="119">
        <f t="shared" si="11"/>
        <v>0</v>
      </c>
      <c r="Y37" s="119">
        <f t="shared" si="11"/>
        <v>0</v>
      </c>
      <c r="Z37" s="120">
        <f t="shared" si="11"/>
        <v>0</v>
      </c>
      <c r="AA37" s="105"/>
      <c r="AB37" s="133"/>
    </row>
    <row r="38" spans="1:385" ht="15" customHeight="1">
      <c r="A38" s="87" t="s">
        <v>102</v>
      </c>
      <c r="B38" s="183" t="s">
        <v>103</v>
      </c>
      <c r="C38" s="21" t="s">
        <v>104</v>
      </c>
      <c r="D38" s="56"/>
      <c r="E38" s="129">
        <v>5</v>
      </c>
      <c r="F38" s="57">
        <v>0</v>
      </c>
      <c r="G38" s="58">
        <v>0</v>
      </c>
      <c r="H38" s="58">
        <v>5</v>
      </c>
      <c r="I38" s="58">
        <v>0</v>
      </c>
      <c r="J38" s="58" t="s">
        <v>105</v>
      </c>
      <c r="K38" s="57">
        <v>0</v>
      </c>
      <c r="L38" s="60"/>
      <c r="M38" s="58"/>
      <c r="N38" s="58"/>
      <c r="O38" s="58"/>
      <c r="P38" s="57"/>
      <c r="Q38" s="60"/>
      <c r="R38" s="58"/>
      <c r="S38" s="58"/>
      <c r="T38" s="58"/>
      <c r="U38" s="57"/>
      <c r="V38" s="58"/>
      <c r="W38" s="58"/>
      <c r="X38" s="58"/>
      <c r="Y38" s="58"/>
      <c r="Z38" s="130"/>
      <c r="AA38" s="131"/>
    </row>
    <row r="39" spans="1:385" ht="15" customHeight="1" thickBot="1">
      <c r="A39" s="35"/>
      <c r="B39" s="36"/>
      <c r="C39" s="37" t="s">
        <v>106</v>
      </c>
      <c r="D39" s="38"/>
      <c r="E39" s="23">
        <f>G39+H39+I39+L39+M39+N39+Q39+R39+S39+V39+W39+X39+E36</f>
        <v>440</v>
      </c>
      <c r="F39" s="24">
        <v>120</v>
      </c>
      <c r="G39" s="39">
        <f>G19+G13+G8</f>
        <v>60</v>
      </c>
      <c r="H39" s="40">
        <f>H19+H13+H8+SUM(H38:H38)</f>
        <v>80</v>
      </c>
      <c r="I39" s="40">
        <f>I19+I13+I8</f>
        <v>0</v>
      </c>
      <c r="J39" s="40">
        <v>0</v>
      </c>
      <c r="K39" s="41">
        <f>K19+K13+K8</f>
        <v>31</v>
      </c>
      <c r="L39" s="39">
        <f>L19+L13+L8</f>
        <v>65</v>
      </c>
      <c r="M39" s="40">
        <f>M19+M13+M8+SUM(M38:M38)</f>
        <v>70</v>
      </c>
      <c r="N39" s="40">
        <f>N19+N13+N8</f>
        <v>10</v>
      </c>
      <c r="O39" s="40">
        <v>0</v>
      </c>
      <c r="P39" s="41">
        <f>P19+P13+P8</f>
        <v>32</v>
      </c>
      <c r="Q39" s="42">
        <f>Q19+Q13+Q8</f>
        <v>60</v>
      </c>
      <c r="R39" s="24">
        <f>R19+R13+R8</f>
        <v>50</v>
      </c>
      <c r="S39" s="40">
        <f>S19+S13+S8</f>
        <v>5</v>
      </c>
      <c r="T39" s="40">
        <v>0</v>
      </c>
      <c r="U39" s="41">
        <f>U19+U13+U8</f>
        <v>27</v>
      </c>
      <c r="V39" s="42">
        <f>V19+V13+V8</f>
        <v>0</v>
      </c>
      <c r="W39" s="43">
        <f>W19+W13+W8</f>
        <v>0</v>
      </c>
      <c r="X39" s="43">
        <f>X19+X13+X8</f>
        <v>0</v>
      </c>
      <c r="Y39" s="43">
        <v>0</v>
      </c>
      <c r="Z39" s="24">
        <f>Z19+Z13+Z8</f>
        <v>30</v>
      </c>
      <c r="AA39" s="28"/>
    </row>
    <row r="40" spans="1:385" ht="15" customHeight="1">
      <c r="A40" s="44"/>
      <c r="B40" s="45"/>
      <c r="C40" s="25" t="s">
        <v>107</v>
      </c>
      <c r="D40" s="46"/>
      <c r="E40" s="189">
        <v>1</v>
      </c>
      <c r="F40" s="47"/>
      <c r="G40" s="48"/>
      <c r="H40" s="48"/>
      <c r="I40" s="48"/>
      <c r="J40" s="48">
        <f>COUNTIF(J10:J38,"a")</f>
        <v>1</v>
      </c>
      <c r="K40" s="47"/>
      <c r="L40" s="48"/>
      <c r="M40" s="48"/>
      <c r="N40" s="48"/>
      <c r="O40" s="48">
        <f>COUNTIF(O10:O38,"a")</f>
        <v>0</v>
      </c>
      <c r="P40" s="49"/>
      <c r="Q40" s="50"/>
      <c r="R40" s="48"/>
      <c r="S40" s="48"/>
      <c r="T40" s="48">
        <v>0</v>
      </c>
      <c r="U40" s="51"/>
      <c r="V40" s="50"/>
      <c r="W40" s="52"/>
      <c r="X40" s="48"/>
      <c r="Y40" s="48">
        <v>0</v>
      </c>
      <c r="Z40" s="51"/>
      <c r="AA40" s="53"/>
    </row>
    <row r="41" spans="1:385" ht="15" customHeight="1">
      <c r="A41" s="54"/>
      <c r="B41" s="55"/>
      <c r="C41" s="21" t="s">
        <v>108</v>
      </c>
      <c r="D41" s="56"/>
      <c r="E41" s="189">
        <v>8</v>
      </c>
      <c r="F41" s="57"/>
      <c r="G41" s="58"/>
      <c r="H41" s="58"/>
      <c r="I41" s="58"/>
      <c r="J41" s="58">
        <f>COUNTIF(J10:J36,"v")</f>
        <v>4</v>
      </c>
      <c r="K41" s="57"/>
      <c r="L41" s="58"/>
      <c r="M41" s="58"/>
      <c r="N41" s="58"/>
      <c r="O41" s="58">
        <f>COUNTIF(O10:O36,"v")</f>
        <v>3</v>
      </c>
      <c r="P41" s="59"/>
      <c r="Q41" s="60"/>
      <c r="R41" s="58"/>
      <c r="S41" s="58"/>
      <c r="T41" s="58">
        <f>COUNTIF(T10:T36,"v")</f>
        <v>1</v>
      </c>
      <c r="U41" s="57"/>
      <c r="V41" s="58"/>
      <c r="W41" s="61"/>
      <c r="X41" s="58"/>
      <c r="Y41" s="58">
        <f>COUNTIF(Y10:Y39,"v")</f>
        <v>0</v>
      </c>
      <c r="Z41" s="62"/>
      <c r="AA41" s="63"/>
    </row>
    <row r="42" spans="1:385" ht="15" customHeight="1" thickBot="1">
      <c r="A42" s="64"/>
      <c r="B42" s="7"/>
      <c r="C42" s="26" t="s">
        <v>109</v>
      </c>
      <c r="D42" s="65"/>
      <c r="E42" s="190">
        <v>16</v>
      </c>
      <c r="F42" s="66"/>
      <c r="G42" s="67"/>
      <c r="H42" s="68"/>
      <c r="I42" s="68"/>
      <c r="J42" s="68">
        <f>COUNTIF(J10:J36,"é")</f>
        <v>4</v>
      </c>
      <c r="K42" s="69"/>
      <c r="L42" s="68"/>
      <c r="M42" s="68"/>
      <c r="N42" s="68"/>
      <c r="O42" s="68">
        <f>COUNTIF(O10:O36,"é")</f>
        <v>5</v>
      </c>
      <c r="P42" s="70"/>
      <c r="Q42" s="67"/>
      <c r="R42" s="68"/>
      <c r="S42" s="68"/>
      <c r="T42" s="68">
        <v>6</v>
      </c>
      <c r="U42" s="69"/>
      <c r="V42" s="68"/>
      <c r="W42" s="68"/>
      <c r="X42" s="68"/>
      <c r="Y42" s="68">
        <v>1</v>
      </c>
      <c r="Z42" s="71"/>
      <c r="AA42" s="72"/>
    </row>
    <row r="43" spans="1:385" ht="15" customHeight="1" thickBot="1">
      <c r="A43" s="73"/>
      <c r="B43" s="74"/>
      <c r="C43" s="37" t="s">
        <v>110</v>
      </c>
      <c r="D43" s="17"/>
      <c r="E43" s="18">
        <f>SUM(E40:E42)</f>
        <v>25</v>
      </c>
      <c r="F43" s="75"/>
      <c r="G43" s="19"/>
      <c r="H43" s="19"/>
      <c r="I43" s="19"/>
      <c r="J43" s="19">
        <f>SUM(J40:J42)</f>
        <v>9</v>
      </c>
      <c r="K43" s="75"/>
      <c r="L43" s="19"/>
      <c r="M43" s="19"/>
      <c r="N43" s="19"/>
      <c r="O43" s="19">
        <f>SUM(O40:O42)</f>
        <v>8</v>
      </c>
      <c r="P43" s="24"/>
      <c r="Q43" s="20"/>
      <c r="R43" s="19"/>
      <c r="S43" s="19"/>
      <c r="T43" s="19">
        <f>SUM(T40:T42)</f>
        <v>7</v>
      </c>
      <c r="U43" s="75"/>
      <c r="V43" s="19"/>
      <c r="W43" s="19"/>
      <c r="X43" s="19"/>
      <c r="Y43" s="19">
        <f>SUM(Y40:Y42)</f>
        <v>1</v>
      </c>
      <c r="Z43" s="40"/>
      <c r="AA43" s="28"/>
    </row>
    <row r="44" spans="1:385">
      <c r="A44" s="1"/>
    </row>
    <row r="45" spans="1:385" ht="13.5" thickBot="1"/>
    <row r="46" spans="1:385" ht="23.25" thickBot="1">
      <c r="B46" s="138" t="s">
        <v>111</v>
      </c>
      <c r="C46" s="139" t="s">
        <v>1</v>
      </c>
      <c r="D46" s="85" t="s">
        <v>20</v>
      </c>
      <c r="E46" s="85" t="s">
        <v>112</v>
      </c>
      <c r="F46" s="85" t="s">
        <v>113</v>
      </c>
      <c r="G46" s="85" t="s">
        <v>18</v>
      </c>
      <c r="H46" s="86" t="s">
        <v>19</v>
      </c>
      <c r="AA46" s="4"/>
    </row>
    <row r="47" spans="1:385">
      <c r="B47" s="197"/>
      <c r="C47" s="78"/>
      <c r="D47" s="82">
        <f>(D49+D50+D51+D53+D55+D54)</f>
        <v>25</v>
      </c>
      <c r="E47" s="83"/>
      <c r="F47" s="83"/>
      <c r="G47" s="83"/>
      <c r="H47" s="84"/>
      <c r="AA47" s="135"/>
    </row>
    <row r="48" spans="1:385">
      <c r="B48" s="198"/>
      <c r="C48" s="194" t="s">
        <v>114</v>
      </c>
      <c r="D48" s="3">
        <f>SUM(D49:D51)</f>
        <v>13</v>
      </c>
      <c r="E48" s="3"/>
      <c r="F48" s="3"/>
      <c r="G48" s="3"/>
      <c r="H48" s="79"/>
      <c r="AA48"/>
    </row>
    <row r="49" spans="2:27">
      <c r="B49" s="199" t="s">
        <v>40</v>
      </c>
      <c r="C49" s="191" t="s">
        <v>41</v>
      </c>
      <c r="D49" s="3">
        <v>4</v>
      </c>
      <c r="E49" s="3">
        <v>10</v>
      </c>
      <c r="F49" s="3">
        <v>0</v>
      </c>
      <c r="G49" s="3">
        <v>10</v>
      </c>
      <c r="H49" s="79" t="s">
        <v>38</v>
      </c>
      <c r="AA49"/>
    </row>
    <row r="50" spans="2:27">
      <c r="B50" s="199" t="s">
        <v>47</v>
      </c>
      <c r="C50" s="192" t="s">
        <v>48</v>
      </c>
      <c r="D50" s="3">
        <v>5</v>
      </c>
      <c r="E50" s="3">
        <v>10</v>
      </c>
      <c r="F50" s="3">
        <v>10</v>
      </c>
      <c r="G50" s="3">
        <v>0</v>
      </c>
      <c r="H50" s="79" t="s">
        <v>25</v>
      </c>
      <c r="AA50"/>
    </row>
    <row r="51" spans="2:27">
      <c r="B51" s="199" t="s">
        <v>62</v>
      </c>
      <c r="C51" s="193" t="s">
        <v>63</v>
      </c>
      <c r="D51" s="3">
        <v>4</v>
      </c>
      <c r="E51" s="3">
        <v>10</v>
      </c>
      <c r="F51" s="3">
        <v>5</v>
      </c>
      <c r="G51" s="3">
        <v>0</v>
      </c>
      <c r="H51" s="79" t="s">
        <v>25</v>
      </c>
      <c r="AA51"/>
    </row>
    <row r="52" spans="2:27">
      <c r="B52" s="202"/>
      <c r="C52" s="194" t="s">
        <v>115</v>
      </c>
      <c r="D52" s="3">
        <v>12</v>
      </c>
      <c r="E52" s="3"/>
      <c r="F52" s="3"/>
      <c r="G52" s="3"/>
      <c r="H52" s="79"/>
      <c r="AA52"/>
    </row>
    <row r="53" spans="2:27">
      <c r="B53" s="200" t="s">
        <v>74</v>
      </c>
      <c r="C53" s="195" t="s">
        <v>75</v>
      </c>
      <c r="D53" s="3">
        <v>4</v>
      </c>
      <c r="E53" s="3">
        <v>10</v>
      </c>
      <c r="F53" s="3">
        <v>10</v>
      </c>
      <c r="G53" s="3">
        <v>0</v>
      </c>
      <c r="H53" s="79" t="s">
        <v>25</v>
      </c>
    </row>
    <row r="54" spans="2:27">
      <c r="B54" s="199" t="s">
        <v>77</v>
      </c>
      <c r="C54" s="121" t="s">
        <v>78</v>
      </c>
      <c r="D54" s="3">
        <v>4</v>
      </c>
      <c r="E54" s="3">
        <v>10</v>
      </c>
      <c r="F54" s="3">
        <v>10</v>
      </c>
      <c r="G54" s="3">
        <v>0</v>
      </c>
      <c r="H54" s="79" t="s">
        <v>25</v>
      </c>
    </row>
    <row r="55" spans="2:27" ht="13.5" thickBot="1">
      <c r="B55" s="201" t="s">
        <v>68</v>
      </c>
      <c r="C55" s="196" t="s">
        <v>69</v>
      </c>
      <c r="D55" s="80">
        <v>4</v>
      </c>
      <c r="E55" s="80">
        <v>10</v>
      </c>
      <c r="F55" s="80">
        <v>10</v>
      </c>
      <c r="G55" s="80">
        <v>0</v>
      </c>
      <c r="H55" s="81" t="s">
        <v>38</v>
      </c>
      <c r="I55" s="137"/>
    </row>
    <row r="56" spans="2:27">
      <c r="B56" s="76"/>
      <c r="C56" s="76"/>
      <c r="D56" s="77"/>
      <c r="E56" s="77"/>
      <c r="F56" s="77"/>
      <c r="G56" s="77"/>
      <c r="H56" s="77"/>
      <c r="I56" s="77"/>
    </row>
  </sheetData>
  <mergeCells count="18">
    <mergeCell ref="B35:C35"/>
    <mergeCell ref="B37:C37"/>
    <mergeCell ref="AA5:AA7"/>
    <mergeCell ref="E6:E7"/>
    <mergeCell ref="F6:F7"/>
    <mergeCell ref="B8:C8"/>
    <mergeCell ref="B13:C13"/>
    <mergeCell ref="B19:C19"/>
    <mergeCell ref="A1:AA1"/>
    <mergeCell ref="A2:AA2"/>
    <mergeCell ref="A3:AA3"/>
    <mergeCell ref="A4:AA4"/>
    <mergeCell ref="A5:A7"/>
    <mergeCell ref="B5:B7"/>
    <mergeCell ref="C5:C7"/>
    <mergeCell ref="D5:D7"/>
    <mergeCell ref="E5:F5"/>
    <mergeCell ref="G5:Z5"/>
  </mergeCells>
  <pageMargins left="0.31496062992125984" right="0.31496062992125984" top="0.35433070866141736" bottom="0.35433070866141736" header="0.31496062992125984" footer="0.31496062992125984"/>
  <pageSetup paperSize="9" scale="81" orientation="landscape" r:id="rId1"/>
  <headerFooter alignWithMargins="0">
    <oddHeader>&amp;LÓbudai Egyetem
Keleti Károly Gazdasági Kar&amp;RÉrvényes: 2023/2024 tanévtől</oddHeader>
    <oddFooter xml:space="preserve">&amp;LBudapest, &amp;D&amp;CGazdálkodási és menedzsment 
felsőoktatási szakképzés
&amp;P/2
</oddFooter>
  </headerFooter>
  <rowBreaks count="1" manualBreakCount="1">
    <brk id="36" max="2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91D08D-3EEF-432B-9779-B5CB6CE3EA1C}"/>
</file>

<file path=customXml/itemProps2.xml><?xml version="1.0" encoding="utf-8"?>
<ds:datastoreItem xmlns:ds="http://schemas.openxmlformats.org/officeDocument/2006/customXml" ds:itemID="{A2A59D69-34A6-435F-839C-42FC3B8E5410}"/>
</file>

<file path=customXml/itemProps3.xml><?xml version="1.0" encoding="utf-8"?>
<ds:datastoreItem xmlns:ds="http://schemas.openxmlformats.org/officeDocument/2006/customXml" ds:itemID="{4E246D28-2AA0-44CD-9AD1-1CA136269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2019-06-05T09:31:48Z</dcterms:created>
  <dcterms:modified xsi:type="dcterms:W3CDTF">2023-06-29T20:18:55Z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